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.50\rcoi\Моргунова И.Е\тестирование иностранцев\Порядок ПК\"/>
    </mc:Choice>
  </mc:AlternateContent>
  <xr:revisionPtr revIDLastSave="0" documentId="13_ncr:1_{509DF17E-1DDE-499F-9A8E-C786B051FD4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11 класс" sheetId="12" r:id="rId1"/>
    <sheet name="10 класс" sheetId="13" r:id="rId2"/>
    <sheet name="9 класс" sheetId="14" r:id="rId3"/>
    <sheet name="8 класс" sheetId="15" r:id="rId4"/>
    <sheet name="7 класс" sheetId="16" r:id="rId5"/>
    <sheet name="6 класс" sheetId="17" r:id="rId6"/>
    <sheet name="5 класс" sheetId="18" r:id="rId7"/>
    <sheet name="4 класс" sheetId="19" r:id="rId8"/>
    <sheet name="3 класс" sheetId="20" r:id="rId9"/>
    <sheet name="2 класс" sheetId="21" r:id="rId10"/>
    <sheet name="1 класс" sheetId="2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22" l="1"/>
  <c r="R10" i="22" s="1"/>
  <c r="Q11" i="22"/>
  <c r="Q12" i="22"/>
  <c r="Q9" i="22"/>
  <c r="R9" i="22" s="1"/>
  <c r="R11" i="22"/>
  <c r="R12" i="22"/>
  <c r="AI12" i="21" l="1"/>
  <c r="AJ12" i="21" s="1"/>
  <c r="AH12" i="21"/>
  <c r="AG12" i="21"/>
  <c r="AI11" i="21"/>
  <c r="AJ11" i="21" s="1"/>
  <c r="AH11" i="21"/>
  <c r="AG11" i="21"/>
  <c r="AI10" i="21"/>
  <c r="AJ10" i="21" s="1"/>
  <c r="AH10" i="21"/>
  <c r="AG10" i="21"/>
  <c r="AI9" i="21"/>
  <c r="AJ9" i="21" s="1"/>
  <c r="AH9" i="21"/>
  <c r="AG9" i="21"/>
  <c r="AH12" i="20"/>
  <c r="AG12" i="20"/>
  <c r="AI12" i="20" s="1"/>
  <c r="AJ12" i="20" s="1"/>
  <c r="AI11" i="20"/>
  <c r="AJ11" i="20" s="1"/>
  <c r="AH11" i="20"/>
  <c r="AG11" i="20"/>
  <c r="AI10" i="20"/>
  <c r="AJ10" i="20" s="1"/>
  <c r="AH10" i="20"/>
  <c r="AG10" i="20"/>
  <c r="AH9" i="20"/>
  <c r="AI9" i="20" s="1"/>
  <c r="AJ9" i="20" s="1"/>
  <c r="AG9" i="20"/>
  <c r="AI12" i="19"/>
  <c r="AJ12" i="19" s="1"/>
  <c r="AH12" i="19"/>
  <c r="AG12" i="19"/>
  <c r="AI11" i="19"/>
  <c r="AJ11" i="19" s="1"/>
  <c r="AH11" i="19"/>
  <c r="AG11" i="19"/>
  <c r="AI10" i="19"/>
  <c r="AJ10" i="19" s="1"/>
  <c r="AH10" i="19"/>
  <c r="AG10" i="19"/>
  <c r="AH9" i="19"/>
  <c r="AI9" i="19" s="1"/>
  <c r="AJ9" i="19" s="1"/>
  <c r="AG9" i="19"/>
  <c r="AI12" i="18"/>
  <c r="AJ12" i="18" s="1"/>
  <c r="AH12" i="18"/>
  <c r="AG12" i="18"/>
  <c r="AI11" i="18"/>
  <c r="AJ11" i="18" s="1"/>
  <c r="AH11" i="18"/>
  <c r="AG11" i="18"/>
  <c r="AI10" i="18"/>
  <c r="AJ10" i="18" s="1"/>
  <c r="AH10" i="18"/>
  <c r="AG10" i="18"/>
  <c r="AH9" i="18"/>
  <c r="AG9" i="18"/>
  <c r="AI9" i="18" s="1"/>
  <c r="AJ9" i="18" s="1"/>
  <c r="AH12" i="17"/>
  <c r="AG12" i="17"/>
  <c r="AI12" i="17" s="1"/>
  <c r="AJ12" i="17" s="1"/>
  <c r="AH11" i="17"/>
  <c r="AG11" i="17"/>
  <c r="AI11" i="17" s="1"/>
  <c r="AJ11" i="17" s="1"/>
  <c r="AH10" i="17"/>
  <c r="AG10" i="17"/>
  <c r="AI10" i="17" s="1"/>
  <c r="AJ10" i="17" s="1"/>
  <c r="AH9" i="17"/>
  <c r="AG9" i="17"/>
  <c r="AI9" i="17" s="1"/>
  <c r="AJ9" i="17" s="1"/>
  <c r="AH12" i="16"/>
  <c r="AG12" i="16"/>
  <c r="AI12" i="16" s="1"/>
  <c r="AJ12" i="16" s="1"/>
  <c r="AH11" i="16"/>
  <c r="AG11" i="16"/>
  <c r="AI11" i="16" s="1"/>
  <c r="AJ11" i="16" s="1"/>
  <c r="AH10" i="16"/>
  <c r="AG10" i="16"/>
  <c r="AI10" i="16" s="1"/>
  <c r="AJ10" i="16" s="1"/>
  <c r="AH9" i="16"/>
  <c r="AG9" i="16"/>
  <c r="AI9" i="16" s="1"/>
  <c r="AJ9" i="16" s="1"/>
  <c r="AI12" i="15"/>
  <c r="AJ12" i="15" s="1"/>
  <c r="AH12" i="15"/>
  <c r="AG12" i="15"/>
  <c r="AI11" i="15"/>
  <c r="AJ11" i="15" s="1"/>
  <c r="AH11" i="15"/>
  <c r="AG11" i="15"/>
  <c r="AI10" i="15"/>
  <c r="AJ10" i="15" s="1"/>
  <c r="AH10" i="15"/>
  <c r="AG10" i="15"/>
  <c r="AH9" i="15"/>
  <c r="AG9" i="15"/>
  <c r="AI12" i="14"/>
  <c r="AJ12" i="14" s="1"/>
  <c r="AH12" i="14"/>
  <c r="AG12" i="14"/>
  <c r="AI11" i="14"/>
  <c r="AJ11" i="14" s="1"/>
  <c r="AH11" i="14"/>
  <c r="AG11" i="14"/>
  <c r="AI10" i="14"/>
  <c r="AJ10" i="14" s="1"/>
  <c r="AH10" i="14"/>
  <c r="AG10" i="14"/>
  <c r="AH9" i="14"/>
  <c r="AG9" i="14"/>
  <c r="AH12" i="13"/>
  <c r="AG12" i="13"/>
  <c r="AI12" i="13" s="1"/>
  <c r="AJ12" i="13" s="1"/>
  <c r="AH11" i="13"/>
  <c r="AG11" i="13"/>
  <c r="AI11" i="13" s="1"/>
  <c r="AJ11" i="13" s="1"/>
  <c r="AH10" i="13"/>
  <c r="AG10" i="13"/>
  <c r="AI10" i="13" s="1"/>
  <c r="AJ10" i="13" s="1"/>
  <c r="AH9" i="13"/>
  <c r="AG9" i="13"/>
  <c r="AI9" i="14" l="1"/>
  <c r="AJ9" i="14" s="1"/>
  <c r="AI9" i="15"/>
  <c r="AJ9" i="15" s="1"/>
  <c r="AI9" i="13"/>
  <c r="AJ9" i="13" s="1"/>
  <c r="AH12" i="12"/>
  <c r="AG12" i="12"/>
  <c r="AH11" i="12"/>
  <c r="AG11" i="12"/>
  <c r="AH10" i="12"/>
  <c r="AG10" i="12"/>
  <c r="AH9" i="12"/>
  <c r="AG9" i="12"/>
  <c r="AI9" i="12" l="1"/>
  <c r="AJ9" i="12" s="1"/>
  <c r="AI11" i="12"/>
  <c r="AJ11" i="12" s="1"/>
  <c r="AI10" i="12"/>
  <c r="AJ10" i="12" s="1"/>
  <c r="AI12" i="12"/>
  <c r="AJ12" i="12" s="1"/>
</calcChain>
</file>

<file path=xl/sharedStrings.xml><?xml version="1.0" encoding="utf-8"?>
<sst xmlns="http://schemas.openxmlformats.org/spreadsheetml/2006/main" count="835" uniqueCount="103">
  <si>
    <t>№ п/п</t>
  </si>
  <si>
    <t>Пример</t>
  </si>
  <si>
    <t>Гражданство</t>
  </si>
  <si>
    <t>Дата проведения тестирования</t>
  </si>
  <si>
    <t>101</t>
  </si>
  <si>
    <t>Узбекистан</t>
  </si>
  <si>
    <t>Форма сбора сведений по каждому иностранному гражданину, принимаемому на обучение по образовательным программам начального общего, основного общего и среднего общего образования</t>
  </si>
  <si>
    <t>Задание 1</t>
  </si>
  <si>
    <t>Задание 2</t>
  </si>
  <si>
    <t>Задание 3</t>
  </si>
  <si>
    <t>Задание 4</t>
  </si>
  <si>
    <t>Успешность прохождения тестирования
(да / нет)</t>
  </si>
  <si>
    <t>Результат тестирования</t>
  </si>
  <si>
    <t>Информация об иностранном гражданине, принимаемом на обучение</t>
  </si>
  <si>
    <t>Тестирование для поступления в</t>
  </si>
  <si>
    <t>1 класс</t>
  </si>
  <si>
    <t>Период проведения тестирования</t>
  </si>
  <si>
    <t>с</t>
  </si>
  <si>
    <t>ДД.ММ.ГГГГ.</t>
  </si>
  <si>
    <t>по</t>
  </si>
  <si>
    <t>2 класс</t>
  </si>
  <si>
    <t>Результаты оценивания выполнения заданий устной части тестирования в соответствии с критериями (первичные баллы)</t>
  </si>
  <si>
    <t>Д1</t>
  </si>
  <si>
    <t>Д2</t>
  </si>
  <si>
    <t>М1</t>
  </si>
  <si>
    <t>М2</t>
  </si>
  <si>
    <t xml:space="preserve"> Д3</t>
  </si>
  <si>
    <t xml:space="preserve"> Д1</t>
  </si>
  <si>
    <t xml:space="preserve"> Д2</t>
  </si>
  <si>
    <t xml:space="preserve"> М2</t>
  </si>
  <si>
    <t>Ч1</t>
  </si>
  <si>
    <t>Ч2</t>
  </si>
  <si>
    <t>Ч3</t>
  </si>
  <si>
    <t>П1</t>
  </si>
  <si>
    <t>П2</t>
  </si>
  <si>
    <t>Процент от максимального количества ПБ</t>
  </si>
  <si>
    <t>М3</t>
  </si>
  <si>
    <t>Результаты оценивания выполнения заданий УСТНОЙ части тестирования в соответствии с критериями (первичные баллы)</t>
  </si>
  <si>
    <t>Результаты оценивания выполнения заданий ПИСЬМЕННОЙ части тестирования в соответствии с критериями (первичные баллы)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</si>
  <si>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</si>
  <si>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</si>
  <si>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</si>
  <si>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</si>
  <si>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</si>
  <si>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</si>
  <si>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</si>
  <si>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З5</t>
  </si>
  <si>
    <t>З6</t>
  </si>
  <si>
    <t>З7</t>
  </si>
  <si>
    <t>З10</t>
  </si>
  <si>
    <t>З11</t>
  </si>
  <si>
    <t>Вариант ПЧ</t>
  </si>
  <si>
    <t>Вариант УЧ</t>
  </si>
  <si>
    <r>
      <t>Уникальный код</t>
    </r>
    <r>
      <rPr>
        <vertAlign val="superscript"/>
        <sz val="10"/>
        <color theme="1"/>
        <rFont val="Cambria"/>
        <family val="1"/>
        <charset val="204"/>
      </rPr>
      <t>1</t>
    </r>
  </si>
  <si>
    <t>Общее количество  ПБ</t>
  </si>
  <si>
    <t>Достижение 9 ПБ 
за УЧ</t>
  </si>
  <si>
    <t>3 класс</t>
  </si>
  <si>
    <t>З8</t>
  </si>
  <si>
    <t>Задание 12</t>
  </si>
  <si>
    <t>Процент от макс. количества ПБ</t>
  </si>
  <si>
    <t>да</t>
  </si>
  <si>
    <t>Сумма ПБ за УЧ</t>
  </si>
  <si>
    <t>Сумма ПБ за ПЧ</t>
  </si>
  <si>
    <t>4 класс</t>
  </si>
  <si>
    <t>5 класс</t>
  </si>
  <si>
    <t>Задание 13</t>
  </si>
  <si>
    <t>З12</t>
  </si>
  <si>
    <t>6 класс</t>
  </si>
  <si>
    <t>Задание 14</t>
  </si>
  <si>
    <t>Достижение
9 ПБ 
за УЧ</t>
  </si>
  <si>
    <t>7 класс</t>
  </si>
  <si>
    <t>8 класс</t>
  </si>
  <si>
    <t>9 класс</t>
  </si>
  <si>
    <t>10 класс</t>
  </si>
  <si>
    <t>Достижение 
22 ПБ 
(мин.ПБ успешности)</t>
  </si>
  <si>
    <t>И1</t>
  </si>
  <si>
    <t>И2</t>
  </si>
  <si>
    <t>И3</t>
  </si>
  <si>
    <t>И4</t>
  </si>
  <si>
    <t>Задание 15</t>
  </si>
  <si>
    <t>З13</t>
  </si>
  <si>
    <t>З14</t>
  </si>
  <si>
    <t>З15</t>
  </si>
  <si>
    <t>11 класс</t>
  </si>
  <si>
    <t>Общее количество  ПБ 
(из 10)</t>
  </si>
  <si>
    <t>ФИО</t>
  </si>
  <si>
    <t>Иванов Иван Иванович</t>
  </si>
  <si>
    <t>30.04.2025</t>
  </si>
  <si>
    <t>00148507</t>
  </si>
  <si>
    <t>00148511</t>
  </si>
  <si>
    <t>00148510</t>
  </si>
  <si>
    <t>00148509</t>
  </si>
  <si>
    <t>00148508</t>
  </si>
  <si>
    <t>00148506</t>
  </si>
  <si>
    <t>76 1234567</t>
  </si>
  <si>
    <t>00148505</t>
  </si>
  <si>
    <t>00148504</t>
  </si>
  <si>
    <t>00148503</t>
  </si>
  <si>
    <t>00148502</t>
  </si>
  <si>
    <t>00148501</t>
  </si>
  <si>
    <t>Наименование тестирующей организации</t>
  </si>
  <si>
    <t>Серия и номер документа, удостоверяющего личность</t>
  </si>
  <si>
    <t>Для каждого иностранного гражданина формируется уникальный цифровой код, содержащий не более 8 символов. Код должен быть уникальным (не повторяться) в рамках массива иностранных граждан, проходящих тестирование в определенную дату для поступления в соответствующий класс. При повторном прохождении тестирования иностранному гражданину присваивается тот же код, который использовался при предыдущем тестировании.
Уникальный код формируется в следующем формате NNNОООKK, где 
NNN – порядковый номер участника в трехзначном формате (например 001, 015, 120), 
OOO – код общеобразовательной организации для проведения ГИА и ВПР в трехзначном формате (например 005, 099, 485),
	KK – класс для поступления в двухзначном формате (например 01,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</si>
</sst>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i/>
      <sz val="12"/>
      <color theme="5" tint="-0.249977111117893"/>
      <name val="Cambria"/>
      <family val="1"/>
      <charset val="204"/>
    </font>
    <font>
      <sz val="11"/>
      <color theme="1"/>
      <name val="Calibri"/>
      <family val="2"/>
      <scheme val="minor"/>
    </font>
    <font>
      <b/>
      <sz val="12"/>
      <color theme="0"/>
      <name val="Cambria"/>
      <family val="1"/>
      <charset val="204"/>
    </font>
    <font>
      <b/>
      <sz val="12"/>
      <color theme="1"/>
      <name val="Cambria"/>
      <family val="1"/>
      <charset val="204"/>
    </font>
    <font>
      <vertAlign val="superscript"/>
      <sz val="12"/>
      <color theme="1"/>
      <name val="Cambria"/>
      <family val="1"/>
      <charset val="204"/>
    </font>
    <font>
      <b/>
      <i/>
      <sz val="12"/>
      <color theme="5" tint="-0.249977111117893"/>
      <name val="Cambria"/>
      <family val="1"/>
      <charset val="204"/>
    </font>
    <font>
      <sz val="10"/>
      <color theme="1"/>
      <name val="Cambria"/>
      <family val="1"/>
      <charset val="204"/>
    </font>
    <font>
      <vertAlign val="superscript"/>
      <sz val="10"/>
      <color theme="1"/>
      <name val="Cambria"/>
      <family val="1"/>
      <charset val="204"/>
    </font>
    <font>
      <b/>
      <sz val="10"/>
      <color theme="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4" fillId="3" borderId="5" xfId="1" applyFont="1" applyFill="1" applyBorder="1" applyAlignment="1">
      <alignment horizontal="center" vertical="center" wrapText="1"/>
    </xf>
    <xf numFmtId="9" fontId="1" fillId="0" borderId="7" xfId="1" applyFont="1" applyBorder="1" applyAlignment="1">
      <alignment horizontal="center" vertical="center"/>
    </xf>
    <xf numFmtId="9" fontId="1" fillId="0" borderId="9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12" fillId="2" borderId="1" xfId="0" applyNumberFormat="1" applyFont="1" applyFill="1" applyBorder="1" applyAlignment="1">
      <alignment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3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9" fontId="4" fillId="0" borderId="5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4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i/>
        <strike val="0"/>
        <outline val="0"/>
        <shadow val="0"/>
        <u val="none"/>
        <vertAlign val="baseline"/>
        <sz val="12"/>
        <color theme="5" tint="-0.249977111117893"/>
        <name val="Cambria"/>
        <family val="1"/>
        <charset val="204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theme="9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charset val="204"/>
        <scheme val="none"/>
      </font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Таблица13564789101112" displayName="Таблица13564789101112" ref="A8:AM12" totalsRowShown="0" headerRowDxfId="431" dataDxfId="430">
  <autoFilter ref="A8:AM12" xr:uid="{00000000-0009-0000-0100-00000B000000}"/>
  <tableColumns count="39">
    <tableColumn id="1" xr3:uid="{00000000-0010-0000-0000-000001000000}" name="№ п/п" dataDxfId="429"/>
    <tableColumn id="20" xr3:uid="{531DE538-21F2-4AF4-9A34-49C2FCA0325D}" name="ФИО" dataDxfId="428"/>
    <tableColumn id="19" xr3:uid="{1CABB915-CD31-4FBB-991B-DB66B45178DF}" name="Серия и номер документа, удостоверяющего личность" dataDxfId="427"/>
    <tableColumn id="2" xr3:uid="{00000000-0010-0000-0000-000002000000}" name="Уникальный код1" dataDxfId="426"/>
    <tableColumn id="15" xr3:uid="{00000000-0010-0000-0000-00000F000000}" name="Гражданство" dataDxfId="425"/>
    <tableColumn id="14" xr3:uid="{00000000-0010-0000-0000-00000E000000}" name="Дата проведения тестирования" dataDxfId="424"/>
    <tableColumn id="13" xr3:uid="{00000000-0010-0000-0000-00000D000000}" name="Вариант УЧ" dataDxfId="423"/>
    <tableColumn id="3" xr3:uid="{00000000-0010-0000-0000-000003000000}" name="Д1" dataDxfId="422"/>
    <tableColumn id="4" xr3:uid="{00000000-0010-0000-0000-000004000000}" name="Д2" dataDxfId="421"/>
    <tableColumn id="6" xr3:uid="{00000000-0010-0000-0000-000006000000}" name="М1" dataDxfId="420"/>
    <tableColumn id="7" xr3:uid="{00000000-0010-0000-0000-000007000000}" name="М2" dataDxfId="419"/>
    <tableColumn id="8" xr3:uid="{00000000-0010-0000-0000-000008000000}" name="М3" dataDxfId="418"/>
    <tableColumn id="42" xr3:uid="{00000000-0010-0000-0000-00002A000000}" name="Ч1" dataDxfId="417"/>
    <tableColumn id="9" xr3:uid="{00000000-0010-0000-0000-000009000000}" name="Ч2" dataDxfId="416"/>
    <tableColumn id="10" xr3:uid="{00000000-0010-0000-0000-00000A000000}" name="Ч3" dataDxfId="415"/>
    <tableColumn id="25" xr3:uid="{00000000-0010-0000-0000-000019000000}" name="П1" dataDxfId="414"/>
    <tableColumn id="24" xr3:uid="{00000000-0010-0000-0000-000018000000}" name="П2" dataDxfId="413"/>
    <tableColumn id="36" xr3:uid="{00000000-0010-0000-0000-000024000000}" name="Вариант ПЧ" dataDxfId="412"/>
    <tableColumn id="35" xr3:uid="{00000000-0010-0000-0000-000023000000}" name="З5" dataDxfId="411"/>
    <tableColumn id="34" xr3:uid="{00000000-0010-0000-0000-000022000000}" name="З6" dataDxfId="410"/>
    <tableColumn id="33" xr3:uid="{00000000-0010-0000-0000-000021000000}" name="З7" dataDxfId="409"/>
    <tableColumn id="32" xr3:uid="{00000000-0010-0000-0000-000020000000}" name="З8" dataDxfId="408"/>
    <tableColumn id="29" xr3:uid="{00000000-0010-0000-0000-00001D000000}" name="И1" dataDxfId="407"/>
    <tableColumn id="28" xr3:uid="{00000000-0010-0000-0000-00001C000000}" name="И2" dataDxfId="406"/>
    <tableColumn id="27" xr3:uid="{00000000-0010-0000-0000-00001B000000}" name="И3" dataDxfId="405"/>
    <tableColumn id="26" xr3:uid="{00000000-0010-0000-0000-00001A000000}" name="И4" dataDxfId="404"/>
    <tableColumn id="44" xr3:uid="{00000000-0010-0000-0000-00002C000000}" name="З10" dataDxfId="403"/>
    <tableColumn id="43" xr3:uid="{00000000-0010-0000-0000-00002B000000}" name="З11" dataDxfId="402"/>
    <tableColumn id="11" xr3:uid="{00000000-0010-0000-0000-00000B000000}" name="З12" dataDxfId="401"/>
    <tableColumn id="5" xr3:uid="{00000000-0010-0000-0000-000005000000}" name="З13" dataDxfId="400"/>
    <tableColumn id="17" xr3:uid="{00000000-0010-0000-0000-000011000000}" name="З14" dataDxfId="399"/>
    <tableColumn id="12" xr3:uid="{00000000-0010-0000-0000-00000C000000}" name="З15" dataDxfId="398"/>
    <tableColumn id="16" xr3:uid="{00000000-0010-0000-0000-000010000000}" name="Сумма ПБ за УЧ" dataDxfId="397">
      <calculatedColumnFormula>SUM(Таблица13564789101112[[#This Row],[Д1]:[П2]])</calculatedColumnFormula>
    </tableColumn>
    <tableColumn id="37" xr3:uid="{00000000-0010-0000-0000-000025000000}" name="Сумма ПБ за ПЧ" dataDxfId="396">
      <calculatedColumnFormula>SUM(Таблица13564789101112[[#This Row],[З5]:[З15]])</calculatedColumnFormula>
    </tableColumn>
    <tableColumn id="38" xr3:uid="{00000000-0010-0000-0000-000026000000}" name="Общее количество  ПБ" dataDxfId="395">
      <calculatedColumnFormula>Таблица13564789101112[[#This Row],[Сумма ПБ за УЧ]]+Таблица13564789101112[[#This Row],[Сумма ПБ за ПЧ]]</calculatedColumnFormula>
    </tableColumn>
    <tableColumn id="45" xr3:uid="{00000000-0010-0000-0000-00002D000000}" name="Процент от макс. количества ПБ" dataDxfId="394" dataCellStyle="Процентный">
      <calculatedColumnFormula>Таблица13564789101112[[#This Row],[Общее количество  ПБ]]/24</calculatedColumnFormula>
    </tableColumn>
    <tableColumn id="47" xr3:uid="{00000000-0010-0000-0000-00002F000000}" name="Достижение _x000a_22 ПБ _x000a_(мин.ПБ успешности)" dataDxfId="393" dataCellStyle="Процентный"/>
    <tableColumn id="41" xr3:uid="{00000000-0010-0000-0000-000029000000}" name="Достижение_x000a_9 ПБ _x000a_за УЧ" dataDxfId="392"/>
    <tableColumn id="18" xr3:uid="{00000000-0010-0000-0000-000012000000}" name="Успешность прохождения тестирования_x000a_(да / нет)" dataDxfId="391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42D1E6-24A2-469E-8D7F-421A1506BB2A}" name="Таблица135647891011122345678910" displayName="Таблица135647891011122345678910" ref="A8:AM12" totalsRowShown="0" headerRowDxfId="62" dataDxfId="61">
  <autoFilter ref="A8:AM12" xr:uid="{00000000-0009-0000-0100-00000B000000}"/>
  <tableColumns count="39">
    <tableColumn id="1" xr3:uid="{1BDDC836-B65B-484B-9F6D-66BF444703F5}" name="№ п/п" dataDxfId="60"/>
    <tableColumn id="20" xr3:uid="{7E9D7FD5-353D-46C0-B67C-3F2A1F27E369}" name="ФИО" dataDxfId="59"/>
    <tableColumn id="19" xr3:uid="{46B91714-FE55-4121-B70F-BF602F1A8A2F}" name="Серия и номер документа, удостоверяющего личность" dataDxfId="58"/>
    <tableColumn id="2" xr3:uid="{AEF8F6C6-04E0-4106-A235-6489EE241787}" name="Уникальный код1" dataDxfId="57"/>
    <tableColumn id="15" xr3:uid="{F89ACEFA-AB50-4B7A-B6BB-FBCFFE9CB047}" name="Гражданство" dataDxfId="56"/>
    <tableColumn id="14" xr3:uid="{CE07CA29-DF24-4625-91B4-B3D8E28F0C5F}" name="Дата проведения тестирования" dataDxfId="55"/>
    <tableColumn id="13" xr3:uid="{FB400A1D-7C4F-45FB-BF92-859BBC03F9BD}" name="Вариант УЧ" dataDxfId="54"/>
    <tableColumn id="3" xr3:uid="{BD016141-8BA8-4464-91FA-196856926627}" name="Д1" dataDxfId="53"/>
    <tableColumn id="4" xr3:uid="{3AAE8E1C-EC41-4DE8-9EC6-3D72F1C9EFEC}" name="Д2" dataDxfId="52"/>
    <tableColumn id="6" xr3:uid="{FA1EBE07-1360-485C-9001-9EDCA7A27807}" name="М1" dataDxfId="51"/>
    <tableColumn id="7" xr3:uid="{80CE3BD2-3B2D-49A9-B034-6765D52AAFFE}" name="М2" dataDxfId="50"/>
    <tableColumn id="8" xr3:uid="{EDE4CDC6-7256-4119-AFCC-D46F924E7936}" name="М3" dataDxfId="49"/>
    <tableColumn id="42" xr3:uid="{EA45FF95-78C7-4A80-9BC0-CCD788E03DCF}" name="Ч1" dataDxfId="48"/>
    <tableColumn id="9" xr3:uid="{4F143E0B-40DC-457C-8266-5BCD5E77288B}" name="Ч2" dataDxfId="47"/>
    <tableColumn id="10" xr3:uid="{FC0910D4-DBE4-4C26-BB70-56EA206062C6}" name="Ч3" dataDxfId="46"/>
    <tableColumn id="25" xr3:uid="{919451BC-1367-48C5-B59C-11C907EBAE0B}" name="П1" dataDxfId="45"/>
    <tableColumn id="24" xr3:uid="{8537310C-DA5C-49D2-A7F2-1B1BCD897826}" name="П2" dataDxfId="44"/>
    <tableColumn id="36" xr3:uid="{DC023D2E-F97D-4AA2-82C1-1A51A642A11D}" name="Вариант ПЧ" dataDxfId="43"/>
    <tableColumn id="35" xr3:uid="{47495B10-7C00-45E9-843D-AFA3051E84A5}" name="З5" dataDxfId="42"/>
    <tableColumn id="34" xr3:uid="{14AD2490-B5E5-41E2-84C7-018CE47AC61D}" name="З6" dataDxfId="41"/>
    <tableColumn id="33" xr3:uid="{E382A877-F6D1-46BA-A203-174B868495B8}" name="З7" dataDxfId="40"/>
    <tableColumn id="32" xr3:uid="{CE0FE222-3CDD-42DF-826A-245B4D2601C2}" name="З8" dataDxfId="39"/>
    <tableColumn id="29" xr3:uid="{36A7D46F-662D-488A-84D8-47D6DE42F762}" name="И1" dataDxfId="38"/>
    <tableColumn id="28" xr3:uid="{2AA11187-CA77-41A2-BC9D-256F378E5A6F}" name="И2" dataDxfId="37"/>
    <tableColumn id="27" xr3:uid="{63733095-5CE7-459E-A945-412F209C0D7E}" name="И3" dataDxfId="36"/>
    <tableColumn id="26" xr3:uid="{7395A5F7-33F3-4FE7-A145-8A521F2B3054}" name="И4" dataDxfId="35"/>
    <tableColumn id="44" xr3:uid="{B6713C17-896C-4640-996D-CC34202C0783}" name="З10" dataDxfId="34"/>
    <tableColumn id="43" xr3:uid="{CAD2B8F2-8391-40DE-A3CC-5A99FE5649C1}" name="З11" dataDxfId="33"/>
    <tableColumn id="11" xr3:uid="{C64B66E1-2F03-4D0C-82C4-98796DE4E188}" name="З12" dataDxfId="32"/>
    <tableColumn id="5" xr3:uid="{C142C148-BA60-4ADE-AAFB-7F09EC232931}" name="З13" dataDxfId="31"/>
    <tableColumn id="17" xr3:uid="{26FA7AE3-90AB-4783-AF96-4B1E8F7626A8}" name="З14" dataDxfId="30"/>
    <tableColumn id="12" xr3:uid="{A2BD88B0-84F9-46FD-AC99-C8E793E3F6C9}" name="З15" dataDxfId="29"/>
    <tableColumn id="16" xr3:uid="{284FA3FC-F16A-4B47-B6C3-6B90058D67B6}" name="Сумма ПБ за УЧ" dataDxfId="28">
      <calculatedColumnFormula>SUM(Таблица135647891011122345678910[[#This Row],[Д1]:[П2]])</calculatedColumnFormula>
    </tableColumn>
    <tableColumn id="37" xr3:uid="{D79F396B-DABB-461D-B5AF-33CDB565F5A2}" name="Сумма ПБ за ПЧ" dataDxfId="27">
      <calculatedColumnFormula>SUM(Таблица135647891011122345678910[[#This Row],[З5]:[З15]])</calculatedColumnFormula>
    </tableColumn>
    <tableColumn id="38" xr3:uid="{1D9DA19C-1748-4365-A73F-381C4BABCF23}" name="Общее количество  ПБ" dataDxfId="26">
      <calculatedColumnFormula>Таблица135647891011122345678910[[#This Row],[Сумма ПБ за УЧ]]+Таблица135647891011122345678910[[#This Row],[Сумма ПБ за ПЧ]]</calculatedColumnFormula>
    </tableColumn>
    <tableColumn id="45" xr3:uid="{007B23CA-A03A-4404-AA9A-62CE8BE56D90}" name="Процент от макс. количества ПБ" dataDxfId="25" dataCellStyle="Процентный">
      <calculatedColumnFormula>Таблица135647891011122345678910[[#This Row],[Общее количество  ПБ]]/24</calculatedColumnFormula>
    </tableColumn>
    <tableColumn id="47" xr3:uid="{7454CBDE-4E53-4AA1-A3A3-A1F501E14986}" name="Достижение _x000a_22 ПБ _x000a_(мин.ПБ успешности)" dataDxfId="24" dataCellStyle="Процентный"/>
    <tableColumn id="41" xr3:uid="{2A0D9430-1FB8-4A40-BE39-A817A9CAF9F1}" name="Достижение_x000a_9 ПБ _x000a_за УЧ" dataDxfId="23"/>
    <tableColumn id="18" xr3:uid="{D6CA663F-4D56-4909-985B-D1C781AA9606}" name="Успешность прохождения тестирования_x000a_(да / нет)" dataDxfId="22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1CCE3AA-F19D-41C8-88FC-341E0C8ABBA4}" name="Таблица13564789101112234567891011" displayName="Таблица13564789101112234567891011" ref="A8:T12" totalsRowShown="0" headerRowDxfId="21" dataDxfId="20">
  <autoFilter ref="A8:T12" xr:uid="{00000000-0009-0000-0100-00000B000000}"/>
  <tableColumns count="20">
    <tableColumn id="1" xr3:uid="{C3BF4E13-6C7F-4AEC-846D-95EFA727088F}" name="№ п/п" dataDxfId="19"/>
    <tableColumn id="20" xr3:uid="{5C64DA81-5D79-4692-8EC0-F7E812CF7E25}" name="ФИО" dataDxfId="18"/>
    <tableColumn id="19" xr3:uid="{1FF3A07F-DB6E-48FE-808F-5A0DA09D9DCA}" name="Серия и номер документа, удостоверяющего личность" dataDxfId="17"/>
    <tableColumn id="2" xr3:uid="{D0EA594E-C49B-4067-A3A1-165BB909EC69}" name="Уникальный код1" dataDxfId="16"/>
    <tableColumn id="15" xr3:uid="{A1CC85BC-5E72-43F2-9C3F-4462B6DDABDC}" name="Гражданство" dataDxfId="15"/>
    <tableColumn id="14" xr3:uid="{E40A781E-C364-46A2-8A2D-79BEE50A55CA}" name="Дата проведения тестирования" dataDxfId="14"/>
    <tableColumn id="13" xr3:uid="{4351A910-B97B-4ACA-84CC-A246B29EB909}" name=" Д1" dataDxfId="13"/>
    <tableColumn id="3" xr3:uid="{80570290-1409-4D25-91D7-46AA24391F1A}" name=" Д2" dataDxfId="12"/>
    <tableColumn id="4" xr3:uid="{D40E097E-3D22-426C-BD42-0004A0FA6F3E}" name=" Д3" dataDxfId="11"/>
    <tableColumn id="6" xr3:uid="{A37A4A06-2C81-48E1-8CAE-11F36ED38803}" name="М1" dataDxfId="10"/>
    <tableColumn id="7" xr3:uid="{D9AA2843-8FEB-4A03-8625-9BFCBE075903}" name=" М2" dataDxfId="9"/>
    <tableColumn id="8" xr3:uid="{03CAAEE7-F196-483E-B58B-BABD5B94E66C}" name="Ч1" dataDxfId="8"/>
    <tableColumn id="42" xr3:uid="{998E5516-4B4B-40EF-AF32-21688EB733DF}" name="Ч2" dataDxfId="7"/>
    <tableColumn id="9" xr3:uid="{4BA37826-1C6C-4718-8C00-932B71158BA5}" name="Ч3" dataDxfId="6"/>
    <tableColumn id="10" xr3:uid="{4094F749-812F-4BD5-9D6F-1AA6D2B50446}" name="П1" dataDxfId="5"/>
    <tableColumn id="25" xr3:uid="{CB5A7913-2C36-4E68-953D-6D6A27443697}" name="П2" dataDxfId="4"/>
    <tableColumn id="24" xr3:uid="{416A7FAD-1EB6-4D0E-8A28-A65889319F6F}" name="Общее количество  ПБ _x000a_(из 10)" dataDxfId="3">
      <calculatedColumnFormula>SUM(Таблица13564789101112234567891011[[#This Row],[ Д1]:[П2]])</calculatedColumnFormula>
    </tableColumn>
    <tableColumn id="16" xr3:uid="{87121097-5F4A-455D-AB48-9BA5DF0562F1}" name="Процент от максимального количества ПБ" dataDxfId="2" dataCellStyle="Процентный">
      <calculatedColumnFormula>Таблица13564789101112234567891011[[#This Row],[Общее количество  ПБ 
(из 10)]]/10</calculatedColumnFormula>
    </tableColumn>
    <tableColumn id="45" xr3:uid="{D65369D7-C0EB-4E17-A7D0-E4FAAAA4CBFC}" name="Достижение 9 ПБ _x000a_за УЧ" dataDxfId="1" dataCellStyle="Процентный"/>
    <tableColumn id="47" xr3:uid="{E16EF887-53B8-44B1-8D9C-9628A21C6D7F}" name="Успешность прохождения тестирования_x000a_(да / нет)" dataDxfId="0" dataCellStyle="Процентный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8F9F59-2DDC-4F10-A81A-6A2ED83532E0}" name="Таблица135647891011122" displayName="Таблица135647891011122" ref="A8:AM12" totalsRowShown="0" headerRowDxfId="390" dataDxfId="389">
  <autoFilter ref="A8:AM12" xr:uid="{00000000-0009-0000-0100-00000B000000}"/>
  <tableColumns count="39">
    <tableColumn id="1" xr3:uid="{E46C4C5B-EDCE-43D8-AFF9-2231BC39E03A}" name="№ п/п" dataDxfId="388"/>
    <tableColumn id="20" xr3:uid="{EE0E5028-19D2-4745-A5E6-F8E698E681A1}" name="ФИО" dataDxfId="387"/>
    <tableColumn id="19" xr3:uid="{DAEE2F3B-06D0-4AF3-ADA1-8E9711310A71}" name="Серия и номер документа, удостоверяющего личность" dataDxfId="386"/>
    <tableColumn id="2" xr3:uid="{BCD618B7-14B1-4875-9C7D-4B6580869674}" name="Уникальный код1" dataDxfId="385"/>
    <tableColumn id="15" xr3:uid="{E50C7115-60E8-4317-9591-9CE2BC110FF2}" name="Гражданство" dataDxfId="384"/>
    <tableColumn id="14" xr3:uid="{4CF388E3-7F19-4CA6-A4FF-DDB1108195E7}" name="Дата проведения тестирования" dataDxfId="383"/>
    <tableColumn id="13" xr3:uid="{7003D055-4D40-4691-9609-AA34F11C28B4}" name="Вариант УЧ" dataDxfId="382"/>
    <tableColumn id="3" xr3:uid="{4AF02D3B-B977-4EB9-B72E-AD3E35D9C8D2}" name="Д1" dataDxfId="381"/>
    <tableColumn id="4" xr3:uid="{07EFC89D-791B-43E7-9C81-9CB007BCE087}" name="Д2" dataDxfId="380"/>
    <tableColumn id="6" xr3:uid="{4EE1CDEF-43B5-424A-8700-737795817DA0}" name="М1" dataDxfId="379"/>
    <tableColumn id="7" xr3:uid="{CC8186AB-1F43-4A77-9C6D-EE8EDEF407FA}" name="М2" dataDxfId="378"/>
    <tableColumn id="8" xr3:uid="{BEA32108-01A1-45C2-91DB-B4B6E273FF68}" name="М3" dataDxfId="377"/>
    <tableColumn id="42" xr3:uid="{D0C24E8B-2281-4843-AED8-A218A2744F5A}" name="Ч1" dataDxfId="376"/>
    <tableColumn id="9" xr3:uid="{5A2716ED-E3D4-42EB-A912-BCEA0CB00349}" name="Ч2" dataDxfId="375"/>
    <tableColumn id="10" xr3:uid="{9A269196-A5AB-4FC4-B0B6-55C7C5849578}" name="Ч3" dataDxfId="374"/>
    <tableColumn id="25" xr3:uid="{099C3477-C481-4F37-B791-12A5F675D58B}" name="П1" dataDxfId="373"/>
    <tableColumn id="24" xr3:uid="{917D62B2-E073-4C46-A594-5DBACE413AA7}" name="П2" dataDxfId="372"/>
    <tableColumn id="36" xr3:uid="{AE11C265-E5E4-4643-9E03-795F2915B071}" name="Вариант ПЧ" dataDxfId="371"/>
    <tableColumn id="35" xr3:uid="{CB636F99-C5D6-43DB-A4C8-58002E5F7D0B}" name="З5" dataDxfId="370"/>
    <tableColumn id="34" xr3:uid="{6CAD3521-C50C-47D4-BF19-8ECBAE442E67}" name="З6" dataDxfId="369"/>
    <tableColumn id="33" xr3:uid="{9B78E4BA-343C-4924-9063-C3CC49FCA380}" name="З7" dataDxfId="368"/>
    <tableColumn id="32" xr3:uid="{8073704B-0B0D-4F1F-8CFF-53789B5FFD14}" name="З8" dataDxfId="367"/>
    <tableColumn id="29" xr3:uid="{A2793EA8-835A-4C9C-9E1F-D7E0CCB0F417}" name="И1" dataDxfId="366"/>
    <tableColumn id="28" xr3:uid="{93E37C2F-7F5F-4CEA-A5F6-856BE9513F67}" name="И2" dataDxfId="365"/>
    <tableColumn id="27" xr3:uid="{C207FAD2-AED4-4798-8034-69EE33BBC741}" name="И3" dataDxfId="364"/>
    <tableColumn id="26" xr3:uid="{9D7C98AF-EB64-4DCE-9A8E-2E83D55C3936}" name="И4" dataDxfId="363"/>
    <tableColumn id="44" xr3:uid="{9D77A145-C7C8-4692-A79A-1673750C1DF3}" name="З10" dataDxfId="362"/>
    <tableColumn id="43" xr3:uid="{A525BBFE-0D02-40BD-B047-4BF47F313156}" name="З11" dataDxfId="361"/>
    <tableColumn id="11" xr3:uid="{627D3D58-A86E-4BD6-A4D0-D8A1115F737B}" name="З12" dataDxfId="360"/>
    <tableColumn id="5" xr3:uid="{29506278-3877-4918-B114-0AAA32DF86DE}" name="З13" dataDxfId="359"/>
    <tableColumn id="17" xr3:uid="{C2B460CF-1229-4454-A7FB-84BDAF39F3BA}" name="З14" dataDxfId="358"/>
    <tableColumn id="12" xr3:uid="{DE7B871C-D7E9-46C8-804B-D7703F10D38E}" name="З15" dataDxfId="357"/>
    <tableColumn id="16" xr3:uid="{2FA811A7-34D9-4E91-9C1E-84605480BFB9}" name="Сумма ПБ за УЧ" dataDxfId="356">
      <calculatedColumnFormula>SUM(Таблица135647891011122[[#This Row],[Д1]:[П2]])</calculatedColumnFormula>
    </tableColumn>
    <tableColumn id="37" xr3:uid="{4D3D4B25-547F-41D5-917F-9F028023A09B}" name="Сумма ПБ за ПЧ" dataDxfId="355">
      <calculatedColumnFormula>SUM(Таблица135647891011122[[#This Row],[З5]:[З15]])</calculatedColumnFormula>
    </tableColumn>
    <tableColumn id="38" xr3:uid="{BBD4D5C9-8747-4087-9F7D-676D22BFEC49}" name="Общее количество  ПБ" dataDxfId="354">
      <calculatedColumnFormula>Таблица135647891011122[[#This Row],[Сумма ПБ за УЧ]]+Таблица135647891011122[[#This Row],[Сумма ПБ за ПЧ]]</calculatedColumnFormula>
    </tableColumn>
    <tableColumn id="45" xr3:uid="{99B01717-2181-4EFD-9EEC-35326FD191BD}" name="Процент от макс. количества ПБ" dataDxfId="353" dataCellStyle="Процентный">
      <calculatedColumnFormula>Таблица135647891011122[[#This Row],[Общее количество  ПБ]]/24</calculatedColumnFormula>
    </tableColumn>
    <tableColumn id="47" xr3:uid="{B599BD88-44B4-4C81-92E2-2656AC2F7C37}" name="Достижение _x000a_22 ПБ _x000a_(мин.ПБ успешности)" dataDxfId="352" dataCellStyle="Процентный"/>
    <tableColumn id="41" xr3:uid="{9D7E82B3-A297-4071-87D1-99DF00BAB14D}" name="Достижение_x000a_9 ПБ _x000a_за УЧ" dataDxfId="351"/>
    <tableColumn id="18" xr3:uid="{491CFC89-AFE8-44EC-9F9B-70C3B2C223D2}" name="Успешность прохождения тестирования_x000a_(да / нет)" dataDxfId="350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9B0A72-96CD-4C51-BA75-A8AC9FA161DA}" name="Таблица1356478910111223" displayName="Таблица1356478910111223" ref="A8:AM12" totalsRowShown="0" headerRowDxfId="349" dataDxfId="348">
  <autoFilter ref="A8:AM12" xr:uid="{00000000-0009-0000-0100-00000B000000}"/>
  <tableColumns count="39">
    <tableColumn id="1" xr3:uid="{754F510B-6607-453B-A64E-5E3CF18C08EC}" name="№ п/п" dataDxfId="347"/>
    <tableColumn id="20" xr3:uid="{7D04F4D8-F874-4749-BB7B-FF097803009C}" name="ФИО" dataDxfId="346"/>
    <tableColumn id="19" xr3:uid="{E9FC5284-6C9A-4F7C-BD1D-272B06C92A62}" name="Серия и номер документа, удостоверяющего личность" dataDxfId="345"/>
    <tableColumn id="2" xr3:uid="{192E6165-456D-4A10-8A8E-21051797F9C0}" name="Уникальный код1" dataDxfId="344"/>
    <tableColumn id="15" xr3:uid="{52197DFB-C8F7-482E-B6C6-8746417BFBE1}" name="Гражданство" dataDxfId="343"/>
    <tableColumn id="14" xr3:uid="{AD2D03E9-5497-407D-86A1-A49F7239B7D9}" name="Дата проведения тестирования" dataDxfId="342"/>
    <tableColumn id="13" xr3:uid="{D5064C8B-3522-4565-B545-31A2F063928F}" name="Вариант УЧ" dataDxfId="341"/>
    <tableColumn id="3" xr3:uid="{761AFA3C-72CB-4E2D-B8E6-A62DB7885261}" name="Д1" dataDxfId="340"/>
    <tableColumn id="4" xr3:uid="{76E4E9D5-207C-4A90-B92E-943D976F1759}" name="Д2" dataDxfId="339"/>
    <tableColumn id="6" xr3:uid="{984E84BA-D934-47C2-91ED-E5F78F5CB6B0}" name="М1" dataDxfId="338"/>
    <tableColumn id="7" xr3:uid="{C6974B0E-8B29-4BD5-BB9F-3BDAA3D8B7D1}" name="М2" dataDxfId="337"/>
    <tableColumn id="8" xr3:uid="{2CDD3490-0E48-4501-BDD3-046A87CD829B}" name="М3" dataDxfId="336"/>
    <tableColumn id="42" xr3:uid="{B93C8D2E-1E4C-433B-9438-04417C0C210B}" name="Ч1" dataDxfId="335"/>
    <tableColumn id="9" xr3:uid="{A87A4C5D-A694-4390-801F-D15180DE1742}" name="Ч2" dataDxfId="334"/>
    <tableColumn id="10" xr3:uid="{0D215540-50D9-41F8-8210-87AAFE887DB8}" name="Ч3" dataDxfId="333"/>
    <tableColumn id="25" xr3:uid="{F223E21F-0AB2-403A-8CE5-5FF6826321DA}" name="П1" dataDxfId="332"/>
    <tableColumn id="24" xr3:uid="{88C9DFD9-7708-4BFD-91EF-20683E76E27D}" name="П2" dataDxfId="331"/>
    <tableColumn id="36" xr3:uid="{B23E27E9-604F-4DEE-93B3-6097371B4242}" name="Вариант ПЧ" dataDxfId="330"/>
    <tableColumn id="35" xr3:uid="{E58A8BAF-597E-4BD6-9C82-9059D38F91B2}" name="З5" dataDxfId="329"/>
    <tableColumn id="34" xr3:uid="{FACB787B-0096-4CC3-AD19-B27759059AC8}" name="З6" dataDxfId="328"/>
    <tableColumn id="33" xr3:uid="{4B73C9B8-8326-4E75-804D-01988ED7D01C}" name="З7" dataDxfId="327"/>
    <tableColumn id="32" xr3:uid="{5F713BCF-5E5E-42F5-92E2-64F7CBF169A3}" name="З8" dataDxfId="326"/>
    <tableColumn id="29" xr3:uid="{402F7BD3-C8CE-4517-990E-1A342656F65D}" name="И1" dataDxfId="325"/>
    <tableColumn id="28" xr3:uid="{FD913C2B-00DA-4685-B548-583B8E8156F2}" name="И2" dataDxfId="324"/>
    <tableColumn id="27" xr3:uid="{58BACCBE-AB4D-4042-93D2-F92A31FD7FB8}" name="И3" dataDxfId="323"/>
    <tableColumn id="26" xr3:uid="{90D613C6-FF6F-4C2F-ADB9-85A748CA96C7}" name="И4" dataDxfId="322"/>
    <tableColumn id="44" xr3:uid="{F4F945C8-9DCA-4D40-B43E-F5D8F086DCD4}" name="З10" dataDxfId="321"/>
    <tableColumn id="43" xr3:uid="{83F063B8-A619-4161-AA90-2E5BCA8BA234}" name="З11" dataDxfId="320"/>
    <tableColumn id="11" xr3:uid="{C58A903E-54F1-4D62-B218-77C772AA034B}" name="З12" dataDxfId="319"/>
    <tableColumn id="5" xr3:uid="{690D2F82-F639-4259-A862-A68B990B8C60}" name="З13" dataDxfId="318"/>
    <tableColumn id="17" xr3:uid="{75BF4423-B225-47B9-8D74-8967643D41EE}" name="З14" dataDxfId="317"/>
    <tableColumn id="12" xr3:uid="{F66281E0-7F15-4D73-BE38-06DA4DC074DB}" name="З15" dataDxfId="316"/>
    <tableColumn id="16" xr3:uid="{EBCCD8CC-E158-418F-8B7A-A41A8DD0C3CA}" name="Сумма ПБ за УЧ" dataDxfId="315">
      <calculatedColumnFormula>SUM(Таблица1356478910111223[[#This Row],[Д1]:[П2]])</calculatedColumnFormula>
    </tableColumn>
    <tableColumn id="37" xr3:uid="{AA69FF55-CAE7-4F4B-ACDB-CF1548D2735F}" name="Сумма ПБ за ПЧ" dataDxfId="314">
      <calculatedColumnFormula>SUM(Таблица1356478910111223[[#This Row],[З5]:[З15]])</calculatedColumnFormula>
    </tableColumn>
    <tableColumn id="38" xr3:uid="{66E36936-3190-433B-A925-43462323809B}" name="Общее количество  ПБ" dataDxfId="313">
      <calculatedColumnFormula>Таблица1356478910111223[[#This Row],[Сумма ПБ за УЧ]]+Таблица1356478910111223[[#This Row],[Сумма ПБ за ПЧ]]</calculatedColumnFormula>
    </tableColumn>
    <tableColumn id="45" xr3:uid="{0E26CC8B-4BB3-4F4F-968F-553BBDD416FB}" name="Процент от макс. количества ПБ" dataDxfId="312" dataCellStyle="Процентный">
      <calculatedColumnFormula>Таблица1356478910111223[[#This Row],[Общее количество  ПБ]]/24</calculatedColumnFormula>
    </tableColumn>
    <tableColumn id="47" xr3:uid="{6EF02C9A-3F0F-4868-8649-03022F4EBED3}" name="Достижение _x000a_22 ПБ _x000a_(мин.ПБ успешности)" dataDxfId="311" dataCellStyle="Процентный"/>
    <tableColumn id="41" xr3:uid="{2E501B56-ED48-4B40-AE1F-CD0505FF2943}" name="Достижение_x000a_9 ПБ _x000a_за УЧ" dataDxfId="310"/>
    <tableColumn id="18" xr3:uid="{3EE7C8FA-AB77-48D2-9709-F7A24077D0C2}" name="Успешность прохождения тестирования_x000a_(да / нет)" dataDxfId="309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4CA8A5-BB82-4A28-9316-D3006D6102C4}" name="Таблица13564789101112234" displayName="Таблица13564789101112234" ref="A8:AM12" totalsRowShown="0" headerRowDxfId="308" dataDxfId="307">
  <autoFilter ref="A8:AM12" xr:uid="{00000000-0009-0000-0100-00000B000000}"/>
  <tableColumns count="39">
    <tableColumn id="1" xr3:uid="{61C6C4AD-6E04-45B7-828D-52CE11474D90}" name="№ п/п" dataDxfId="306"/>
    <tableColumn id="20" xr3:uid="{13CBD0BB-5DD8-4D49-BE9F-41E8991E674F}" name="ФИО" dataDxfId="305"/>
    <tableColumn id="19" xr3:uid="{1E8BE052-C3F0-4FAF-84B2-9DF50C9383B2}" name="Серия и номер документа, удостоверяющего личность" dataDxfId="304"/>
    <tableColumn id="2" xr3:uid="{4CB70451-F7E2-4B1A-9A05-A3D93125BD45}" name="Уникальный код1" dataDxfId="303"/>
    <tableColumn id="15" xr3:uid="{0D9BA413-8656-4423-B076-8AA6178889A6}" name="Гражданство" dataDxfId="302"/>
    <tableColumn id="14" xr3:uid="{F2A431FB-64CC-42B2-B7B0-4AB735DAEFAC}" name="Дата проведения тестирования" dataDxfId="301"/>
    <tableColumn id="13" xr3:uid="{C039874E-8600-45E1-BB87-A5647DB519D8}" name="Вариант УЧ" dataDxfId="300"/>
    <tableColumn id="3" xr3:uid="{83A73354-FC9B-4995-8497-3B6FD3332C11}" name="Д1" dataDxfId="299"/>
    <tableColumn id="4" xr3:uid="{49BC2EC0-5CB7-4870-8E04-EDA0F5123DCB}" name="Д2" dataDxfId="298"/>
    <tableColumn id="6" xr3:uid="{02504551-A5B2-44D7-9F68-74CA2D70CF20}" name="М1" dataDxfId="297"/>
    <tableColumn id="7" xr3:uid="{E8954CD0-2C2C-4FE3-92B4-AF05D82900E5}" name="М2" dataDxfId="296"/>
    <tableColumn id="8" xr3:uid="{5CF53B3D-9F9A-4424-9AA4-1EB7D87E4E4E}" name="М3" dataDxfId="295"/>
    <tableColumn id="42" xr3:uid="{C1D4CBAC-B9E0-4536-9E77-BF5B8722E570}" name="Ч1" dataDxfId="294"/>
    <tableColumn id="9" xr3:uid="{086ACF81-A4A3-4310-93DE-5D2B9393775A}" name="Ч2" dataDxfId="293"/>
    <tableColumn id="10" xr3:uid="{415A7F0A-B081-4F4A-AC8D-E1DEDE7CB0A2}" name="Ч3" dataDxfId="292"/>
    <tableColumn id="25" xr3:uid="{07E6B434-C171-463C-89B0-D0ED82F606D0}" name="П1" dataDxfId="291"/>
    <tableColumn id="24" xr3:uid="{34AC8E6E-73F1-46B8-BD9E-BA351CF8BEB1}" name="П2" dataDxfId="290"/>
    <tableColumn id="36" xr3:uid="{908CB328-32E2-42D8-A3A4-92F92DEBC791}" name="Вариант ПЧ" dataDxfId="289"/>
    <tableColumn id="35" xr3:uid="{6ECAE16F-DEEF-4574-A000-CA2AE06BEFB3}" name="З5" dataDxfId="288"/>
    <tableColumn id="34" xr3:uid="{D0538B1F-0ED7-4A45-B772-D4020CE305BA}" name="З6" dataDxfId="287"/>
    <tableColumn id="33" xr3:uid="{79E2FA3A-7D2B-4F6A-AC8F-514D9B7EBAA9}" name="З7" dataDxfId="286"/>
    <tableColumn id="32" xr3:uid="{6929DA8B-896D-438F-B592-35A9FD583721}" name="З8" dataDxfId="285"/>
    <tableColumn id="29" xr3:uid="{F6ED4303-238B-4039-BDE5-1895D0408C03}" name="И1" dataDxfId="284"/>
    <tableColumn id="28" xr3:uid="{90D746D1-FDDF-4FB8-9C78-DD899415EB02}" name="И2" dataDxfId="283"/>
    <tableColumn id="27" xr3:uid="{95BE03DE-E604-4970-9B74-BD1F2917A154}" name="И3" dataDxfId="282"/>
    <tableColumn id="26" xr3:uid="{25CF56FC-F1BF-47A3-BFA9-3BC734CC6C49}" name="И4" dataDxfId="281"/>
    <tableColumn id="44" xr3:uid="{5D2DBAAF-B17B-4BB4-BFBB-1277269F3EC0}" name="З10" dataDxfId="280"/>
    <tableColumn id="43" xr3:uid="{16B5AC81-E0BE-4969-BACE-E04D1AB5BC0F}" name="З11" dataDxfId="279"/>
    <tableColumn id="11" xr3:uid="{3C18CCB9-F43C-4EA7-A030-98B681E06F18}" name="З12" dataDxfId="278"/>
    <tableColumn id="5" xr3:uid="{5D8ED32F-DF6E-4313-8B14-B8BAAB89D3F2}" name="З13" dataDxfId="277"/>
    <tableColumn id="17" xr3:uid="{A6F6BCF4-FAAC-4F32-BF94-A4690E1FD9CD}" name="З14" dataDxfId="276"/>
    <tableColumn id="12" xr3:uid="{04C27B23-B2BC-4169-A804-C15C2BE7D079}" name="З15" dataDxfId="275"/>
    <tableColumn id="16" xr3:uid="{47CD28A7-4922-4CBC-ACF0-BF83FAC75B93}" name="Сумма ПБ за УЧ" dataDxfId="274">
      <calculatedColumnFormula>SUM(Таблица13564789101112234[[#This Row],[Д1]:[П2]])</calculatedColumnFormula>
    </tableColumn>
    <tableColumn id="37" xr3:uid="{E1D460C8-9832-4CBF-A5B9-F9020071702D}" name="Сумма ПБ за ПЧ" dataDxfId="273">
      <calculatedColumnFormula>SUM(Таблица13564789101112234[[#This Row],[З5]:[З15]])</calculatedColumnFormula>
    </tableColumn>
    <tableColumn id="38" xr3:uid="{241A709A-30FB-4E8C-8742-7A22991569EF}" name="Общее количество  ПБ" dataDxfId="272">
      <calculatedColumnFormula>Таблица13564789101112234[[#This Row],[Сумма ПБ за УЧ]]+Таблица13564789101112234[[#This Row],[Сумма ПБ за ПЧ]]</calculatedColumnFormula>
    </tableColumn>
    <tableColumn id="45" xr3:uid="{D168109C-6B12-46CB-A889-24D964C6A829}" name="Процент от макс. количества ПБ" dataDxfId="271" dataCellStyle="Процентный">
      <calculatedColumnFormula>Таблица13564789101112234[[#This Row],[Общее количество  ПБ]]/24</calculatedColumnFormula>
    </tableColumn>
    <tableColumn id="47" xr3:uid="{879FD68C-FCCE-46AE-8EED-547794B47575}" name="Достижение _x000a_22 ПБ _x000a_(мин.ПБ успешности)" dataDxfId="270" dataCellStyle="Процентный"/>
    <tableColumn id="41" xr3:uid="{C72019F2-9C27-4391-957E-FDCC667754F4}" name="Достижение_x000a_9 ПБ _x000a_за УЧ" dataDxfId="269"/>
    <tableColumn id="18" xr3:uid="{15C27A7E-55F8-4444-8A36-96C6D476BE89}" name="Успешность прохождения тестирования_x000a_(да / нет)" dataDxfId="268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833B7E-84D2-4135-BECC-9B73892EA737}" name="Таблица135647891011122345" displayName="Таблица135647891011122345" ref="A8:AM12" totalsRowShown="0" headerRowDxfId="267" dataDxfId="266">
  <autoFilter ref="A8:AM12" xr:uid="{00000000-0009-0000-0100-00000B000000}"/>
  <tableColumns count="39">
    <tableColumn id="1" xr3:uid="{08A967AB-92EB-4AE6-B443-443C5B49936A}" name="№ п/п" dataDxfId="265"/>
    <tableColumn id="20" xr3:uid="{D6F7FB21-6368-4106-B1F9-EC7567E3ADC8}" name="ФИО" dataDxfId="264"/>
    <tableColumn id="19" xr3:uid="{F94C0526-2380-40D0-8F4C-BA6E42E74B2E}" name="Серия и номер документа, удостоверяющего личность" dataDxfId="263"/>
    <tableColumn id="2" xr3:uid="{95DDEF5F-2F70-48BA-B84F-0AA9F7572C09}" name="Уникальный код1" dataDxfId="262"/>
    <tableColumn id="15" xr3:uid="{C2542FC9-55AD-4E27-BDDC-1CA8F8533C37}" name="Гражданство" dataDxfId="261"/>
    <tableColumn id="14" xr3:uid="{BE24F035-BE6F-477A-8EB2-6C4ED044D8EB}" name="Дата проведения тестирования" dataDxfId="260"/>
    <tableColumn id="13" xr3:uid="{2669144B-02C7-4A9E-82EA-068400F7D3B7}" name="Вариант УЧ" dataDxfId="259"/>
    <tableColumn id="3" xr3:uid="{C0B71950-6CA6-4129-A673-B977BF5AACC8}" name="Д1" dataDxfId="258"/>
    <tableColumn id="4" xr3:uid="{69390182-E454-4659-B9AA-19239BD6F906}" name="Д2" dataDxfId="257"/>
    <tableColumn id="6" xr3:uid="{D9EC10DD-CC75-4C66-A5E8-324F361D5F88}" name="М1" dataDxfId="256"/>
    <tableColumn id="7" xr3:uid="{38A56084-30F5-4C83-A63D-2D523571E2C0}" name="М2" dataDxfId="255"/>
    <tableColumn id="8" xr3:uid="{D78187F8-B560-42A4-A11A-53EC7660E871}" name="М3" dataDxfId="254"/>
    <tableColumn id="42" xr3:uid="{A6D0047E-6C5F-426D-BCF4-637BFBFB49EF}" name="Ч1" dataDxfId="253"/>
    <tableColumn id="9" xr3:uid="{793D032C-9B23-4273-AE98-B2540C0A2EC3}" name="Ч2" dataDxfId="252"/>
    <tableColumn id="10" xr3:uid="{D5CE0213-0EE0-40EC-9620-1DDD4A55BF68}" name="Ч3" dataDxfId="251"/>
    <tableColumn id="25" xr3:uid="{2744C7D3-C968-4530-969D-72B534C727A2}" name="П1" dataDxfId="250"/>
    <tableColumn id="24" xr3:uid="{2B265367-0AF9-43CD-A2AE-7439A8BDC10C}" name="П2" dataDxfId="249"/>
    <tableColumn id="36" xr3:uid="{C2207A53-E9A8-4342-A264-8E1887A696C2}" name="Вариант ПЧ" dataDxfId="248"/>
    <tableColumn id="35" xr3:uid="{A0571868-8D37-4019-B79A-9D04C9ECBC55}" name="З5" dataDxfId="247"/>
    <tableColumn id="34" xr3:uid="{B6A6338C-0073-42D0-B35B-764820F3FFD0}" name="З6" dataDxfId="246"/>
    <tableColumn id="33" xr3:uid="{FE31044E-3FA0-49A8-A25C-10F22FC71B73}" name="З7" dataDxfId="245"/>
    <tableColumn id="32" xr3:uid="{69256C82-D248-4C76-894B-6A7A6F56B180}" name="З8" dataDxfId="244"/>
    <tableColumn id="29" xr3:uid="{D38FEAD3-6C4C-4E7A-B8E2-0273A83BB5F4}" name="И1" dataDxfId="243"/>
    <tableColumn id="28" xr3:uid="{ABDA89E6-B07B-4FAF-8A2A-A1187E59C12C}" name="И2" dataDxfId="242"/>
    <tableColumn id="27" xr3:uid="{202CC550-8E33-4D3C-A536-6FEB0583736D}" name="И3" dataDxfId="241"/>
    <tableColumn id="26" xr3:uid="{23D4C928-80DE-4D33-9E33-587E91C3516D}" name="И4" dataDxfId="240"/>
    <tableColumn id="44" xr3:uid="{A809B352-6832-4E0E-833D-9A486E4FB2E9}" name="З10" dataDxfId="239"/>
    <tableColumn id="43" xr3:uid="{F7FFB2E9-A658-45F2-8E9C-C58176CBE176}" name="З11" dataDxfId="238"/>
    <tableColumn id="11" xr3:uid="{5E199494-BDAC-4191-8559-6D5C48E4C3DB}" name="З12" dataDxfId="237"/>
    <tableColumn id="5" xr3:uid="{2E5FF2DD-206E-4220-BDAB-862FF94F767C}" name="З13" dataDxfId="236"/>
    <tableColumn id="17" xr3:uid="{AA43B236-B3D7-45F7-A05C-1AC95F7F75A9}" name="З14" dataDxfId="235"/>
    <tableColumn id="12" xr3:uid="{1D58027C-CAC5-4CF3-B4CF-971A3A52F0EA}" name="З15" dataDxfId="234"/>
    <tableColumn id="16" xr3:uid="{5CC3AB5F-898C-4580-B76A-022A9C24D361}" name="Сумма ПБ за УЧ" dataDxfId="233">
      <calculatedColumnFormula>SUM(Таблица135647891011122345[[#This Row],[Д1]:[П2]])</calculatedColumnFormula>
    </tableColumn>
    <tableColumn id="37" xr3:uid="{94262DC6-D386-4285-93CE-A00DB6DE0FAB}" name="Сумма ПБ за ПЧ" dataDxfId="232">
      <calculatedColumnFormula>SUM(Таблица135647891011122345[[#This Row],[З5]:[З15]])</calculatedColumnFormula>
    </tableColumn>
    <tableColumn id="38" xr3:uid="{45080358-2C27-4C62-91DB-9B27E69FE9A4}" name="Общее количество  ПБ" dataDxfId="231">
      <calculatedColumnFormula>Таблица135647891011122345[[#This Row],[Сумма ПБ за УЧ]]+Таблица135647891011122345[[#This Row],[Сумма ПБ за ПЧ]]</calculatedColumnFormula>
    </tableColumn>
    <tableColumn id="45" xr3:uid="{5163ABE0-97B5-4EAE-8428-8039B7413CC6}" name="Процент от макс. количества ПБ" dataDxfId="230" dataCellStyle="Процентный">
      <calculatedColumnFormula>Таблица135647891011122345[[#This Row],[Общее количество  ПБ]]/24</calculatedColumnFormula>
    </tableColumn>
    <tableColumn id="47" xr3:uid="{B8EDD7DC-54A6-40D6-B8DD-578A020B094E}" name="Достижение _x000a_22 ПБ _x000a_(мин.ПБ успешности)" dataDxfId="229" dataCellStyle="Процентный"/>
    <tableColumn id="41" xr3:uid="{797487D5-A979-4D44-917B-BBDCDB1C417E}" name="Достижение_x000a_9 ПБ _x000a_за УЧ" dataDxfId="228"/>
    <tableColumn id="18" xr3:uid="{7060F3E1-FCEC-46A7-B125-0A55D4A80E28}" name="Успешность прохождения тестирования_x000a_(да / нет)" dataDxfId="227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85093AD-895F-469C-AB9D-2BD213C98DE4}" name="Таблица1356478910111223456" displayName="Таблица1356478910111223456" ref="A8:AM12" totalsRowShown="0" headerRowDxfId="226" dataDxfId="225">
  <autoFilter ref="A8:AM12" xr:uid="{00000000-0009-0000-0100-00000B000000}"/>
  <tableColumns count="39">
    <tableColumn id="1" xr3:uid="{2D97810B-C57F-4B1C-A220-54DAE9AD63C1}" name="№ п/п" dataDxfId="224"/>
    <tableColumn id="20" xr3:uid="{021B23B3-53FE-4C93-ADCE-11D1BD1AFE51}" name="ФИО" dataDxfId="223"/>
    <tableColumn id="19" xr3:uid="{3461FAFD-A3B1-4225-AE63-930D94A497BF}" name="Серия и номер документа, удостоверяющего личность" dataDxfId="222"/>
    <tableColumn id="2" xr3:uid="{75F00D29-4CAD-49C2-B355-02796E72C8EC}" name="Уникальный код1" dataDxfId="221"/>
    <tableColumn id="15" xr3:uid="{2C65496B-5A58-4F23-B273-A331ADBE1140}" name="Гражданство" dataDxfId="220"/>
    <tableColumn id="14" xr3:uid="{3553F06C-9B56-4C48-9A77-D327BB114E44}" name="Дата проведения тестирования" dataDxfId="219"/>
    <tableColumn id="13" xr3:uid="{CCA4EC1D-B77B-4AAC-8B11-E8F97B9A1859}" name="Вариант УЧ" dataDxfId="218"/>
    <tableColumn id="3" xr3:uid="{7868F2E5-F7D6-46E7-BAC4-B8814BAC0620}" name="Д1" dataDxfId="217"/>
    <tableColumn id="4" xr3:uid="{81568D55-AABE-4213-92E9-4DAB1B90F15D}" name="Д2" dataDxfId="216"/>
    <tableColumn id="6" xr3:uid="{38ABAAE3-DCCA-494C-9CB5-E9ECC538C6D6}" name="М1" dataDxfId="215"/>
    <tableColumn id="7" xr3:uid="{ACC04634-35D5-4CD4-88A7-2BFC564783C9}" name="М2" dataDxfId="214"/>
    <tableColumn id="8" xr3:uid="{61286E5B-053A-44B3-ABF4-99623103A835}" name="М3" dataDxfId="213"/>
    <tableColumn id="42" xr3:uid="{AD7A9ACB-B3F7-4CB6-88E9-2F095A18BFF4}" name="Ч1" dataDxfId="212"/>
    <tableColumn id="9" xr3:uid="{0B4A53E1-5CCF-43C9-8552-EEC72020BB0C}" name="Ч2" dataDxfId="211"/>
    <tableColumn id="10" xr3:uid="{3F9A40C6-2A82-4456-A04E-54DC74C86B5D}" name="Ч3" dataDxfId="210"/>
    <tableColumn id="25" xr3:uid="{CF8E7314-357F-417D-9EEC-AC571DA95362}" name="П1" dataDxfId="209"/>
    <tableColumn id="24" xr3:uid="{C794B2C8-D986-4DE0-A4D8-69FE13E9E35B}" name="П2" dataDxfId="208"/>
    <tableColumn id="36" xr3:uid="{452A1A7E-42E2-4359-8B2D-E33537E963E8}" name="Вариант ПЧ" dataDxfId="207"/>
    <tableColumn id="35" xr3:uid="{D6B59E1E-D4F7-46C9-8F27-F5EE5EAF884A}" name="З5" dataDxfId="206"/>
    <tableColumn id="34" xr3:uid="{55955857-44EF-4EDB-BE92-3051A66D5649}" name="З6" dataDxfId="205"/>
    <tableColumn id="33" xr3:uid="{0EA4EB5D-D513-4CF2-855B-4248F1411C7F}" name="З7" dataDxfId="204"/>
    <tableColumn id="32" xr3:uid="{7D205FA3-584C-49AB-A276-5F62E129FBAB}" name="З8" dataDxfId="203"/>
    <tableColumn id="29" xr3:uid="{0858BDC1-BD31-4DE3-9B09-9FF16FD3DED7}" name="И1" dataDxfId="202"/>
    <tableColumn id="28" xr3:uid="{A337302B-6A20-4EF4-A7C0-F07B229B34AD}" name="И2" dataDxfId="201"/>
    <tableColumn id="27" xr3:uid="{D90F55CE-6968-4828-AF26-C2BD8EF45FD1}" name="И3" dataDxfId="200"/>
    <tableColumn id="26" xr3:uid="{9CCBB069-E2ED-440B-9D51-3A34D62D9874}" name="И4" dataDxfId="199"/>
    <tableColumn id="44" xr3:uid="{6C71615A-92BC-4132-A106-1B493F9FB7D4}" name="З10" dataDxfId="198"/>
    <tableColumn id="43" xr3:uid="{BE9D6E54-C6AD-43E3-A77E-7B01A396A7FF}" name="З11" dataDxfId="197"/>
    <tableColumn id="11" xr3:uid="{0B50B75A-63A9-499E-A2D8-A40655055E4D}" name="З12" dataDxfId="196"/>
    <tableColumn id="5" xr3:uid="{898CBE65-D602-4386-ACA5-2B42A381E522}" name="З13" dataDxfId="195"/>
    <tableColumn id="17" xr3:uid="{F9986749-BF49-4E1E-B038-039C81C2B589}" name="З14" dataDxfId="194"/>
    <tableColumn id="12" xr3:uid="{B23333C3-6A1E-4A54-8CA2-A8476FE14047}" name="З15" dataDxfId="193"/>
    <tableColumn id="16" xr3:uid="{DA69C882-A228-4399-AD35-94DDD393CB34}" name="Сумма ПБ за УЧ" dataDxfId="192">
      <calculatedColumnFormula>SUM(Таблица1356478910111223456[[#This Row],[Д1]:[П2]])</calculatedColumnFormula>
    </tableColumn>
    <tableColumn id="37" xr3:uid="{A6A8F573-8FE1-4FCB-A9B1-6C039AF067C6}" name="Сумма ПБ за ПЧ" dataDxfId="191">
      <calculatedColumnFormula>SUM(Таблица1356478910111223456[[#This Row],[З5]:[З15]])</calculatedColumnFormula>
    </tableColumn>
    <tableColumn id="38" xr3:uid="{E8B81E24-EB33-40B0-BCE3-A970F341D8B3}" name="Общее количество  ПБ" dataDxfId="190">
      <calculatedColumnFormula>Таблица1356478910111223456[[#This Row],[Сумма ПБ за УЧ]]+Таблица1356478910111223456[[#This Row],[Сумма ПБ за ПЧ]]</calculatedColumnFormula>
    </tableColumn>
    <tableColumn id="45" xr3:uid="{4638CC53-1F08-44E9-8F74-E35A51786B22}" name="Процент от макс. количества ПБ" dataDxfId="189" dataCellStyle="Процентный">
      <calculatedColumnFormula>Таблица1356478910111223456[[#This Row],[Общее количество  ПБ]]/24</calculatedColumnFormula>
    </tableColumn>
    <tableColumn id="47" xr3:uid="{ADAA4BE8-F6A9-4B83-A945-A9D3D1008AAE}" name="Достижение _x000a_22 ПБ _x000a_(мин.ПБ успешности)" dataDxfId="188" dataCellStyle="Процентный"/>
    <tableColumn id="41" xr3:uid="{DCCCDACD-E6DA-4AF6-9846-1CFC4A71731A}" name="Достижение_x000a_9 ПБ _x000a_за УЧ" dataDxfId="187"/>
    <tableColumn id="18" xr3:uid="{A5B11202-0F8F-4D25-9873-9B8D2A05F072}" name="Успешность прохождения тестирования_x000a_(да / нет)" dataDxfId="186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F7F23ED-3558-42E9-8338-D4B7A2045F9A}" name="Таблица13564789101112234567" displayName="Таблица13564789101112234567" ref="A8:AM12" totalsRowShown="0" headerRowDxfId="185" dataDxfId="184">
  <autoFilter ref="A8:AM12" xr:uid="{00000000-0009-0000-0100-00000B000000}"/>
  <tableColumns count="39">
    <tableColumn id="1" xr3:uid="{034F25EC-DF26-4D1B-BE18-0B3E04553BA8}" name="№ п/п" dataDxfId="183"/>
    <tableColumn id="20" xr3:uid="{336CAF56-FFE9-416F-8D21-3305F322FF0D}" name="ФИО" dataDxfId="182"/>
    <tableColumn id="19" xr3:uid="{DE1AFE76-0B83-48CF-B1EC-E5469C60B6B3}" name="Серия и номер документа, удостоверяющего личность" dataDxfId="181"/>
    <tableColumn id="2" xr3:uid="{AFDB118C-34C4-45B6-9EB3-BCF570D2EDE7}" name="Уникальный код1" dataDxfId="180"/>
    <tableColumn id="15" xr3:uid="{0F70A294-C1A2-43A1-ADAC-AA8EBFBD7B0A}" name="Гражданство" dataDxfId="179"/>
    <tableColumn id="14" xr3:uid="{C2A1E2F8-561D-4EEA-8352-72919F56D27F}" name="Дата проведения тестирования" dataDxfId="178"/>
    <tableColumn id="13" xr3:uid="{AD9C8DD2-CFA2-4B06-9955-C74A3D2A6C42}" name="Вариант УЧ" dataDxfId="177"/>
    <tableColumn id="3" xr3:uid="{472FE7B1-693B-4F5F-8625-02528CC64BDD}" name="Д1" dataDxfId="176"/>
    <tableColumn id="4" xr3:uid="{6E9E5173-9AF3-4793-84BC-70E0B3788B5A}" name="Д2" dataDxfId="175"/>
    <tableColumn id="6" xr3:uid="{E4604DBE-A84D-497A-B231-8FB1553C7D20}" name="М1" dataDxfId="174"/>
    <tableColumn id="7" xr3:uid="{88031B04-2042-401F-8F39-9917598FC194}" name="М2" dataDxfId="173"/>
    <tableColumn id="8" xr3:uid="{14B02809-E735-43E5-B0D5-D5E9E98CAAA4}" name="М3" dataDxfId="172"/>
    <tableColumn id="42" xr3:uid="{382C2353-B210-4B88-AC4F-26FCAFC4750C}" name="Ч1" dataDxfId="171"/>
    <tableColumn id="9" xr3:uid="{FED0E3F3-42F1-40BC-ADC7-EBFCA580B9AC}" name="Ч2" dataDxfId="170"/>
    <tableColumn id="10" xr3:uid="{B34008CE-0AE9-4017-8CB4-25129DA36431}" name="Ч3" dataDxfId="169"/>
    <tableColumn id="25" xr3:uid="{528EE5D3-E895-4560-BF28-5309A0338127}" name="П1" dataDxfId="168"/>
    <tableColumn id="24" xr3:uid="{BC2A2D09-693C-46F1-A657-3126CF360EF4}" name="П2" dataDxfId="167"/>
    <tableColumn id="36" xr3:uid="{6CA7F86B-6D96-46C7-AC8D-644B47520B08}" name="Вариант ПЧ" dataDxfId="166"/>
    <tableColumn id="35" xr3:uid="{38FDB5F6-5EE4-41F4-AD76-19249136A444}" name="З5" dataDxfId="165"/>
    <tableColumn id="34" xr3:uid="{C2083DA0-9AEA-440C-8408-2BB49220B6E0}" name="З6" dataDxfId="164"/>
    <tableColumn id="33" xr3:uid="{6DB849DA-6B12-4C93-9F67-124A8A4D876D}" name="З7" dataDxfId="163"/>
    <tableColumn id="32" xr3:uid="{338C2AB9-FFB9-4853-952E-251EF886B681}" name="З8" dataDxfId="162"/>
    <tableColumn id="29" xr3:uid="{AEB99028-19CF-4A12-9ABC-1F97D548DB7B}" name="И1" dataDxfId="161"/>
    <tableColumn id="28" xr3:uid="{1A994A6F-BD79-4F04-929A-4DE74C4BAB05}" name="И2" dataDxfId="160"/>
    <tableColumn id="27" xr3:uid="{160DC771-6867-4944-82C5-14454C14D547}" name="И3" dataDxfId="159"/>
    <tableColumn id="26" xr3:uid="{2607192B-D38E-4796-AF43-480C309836C6}" name="И4" dataDxfId="158"/>
    <tableColumn id="44" xr3:uid="{9235A4BB-9F6A-4E85-81BA-CC07F09EAD6C}" name="З10" dataDxfId="157"/>
    <tableColumn id="43" xr3:uid="{8F46D57F-7173-49C5-9CFD-E22B41A46B0A}" name="З11" dataDxfId="156"/>
    <tableColumn id="11" xr3:uid="{5210DD69-D896-406A-BF71-AD6EC2582D87}" name="З12" dataDxfId="155"/>
    <tableColumn id="5" xr3:uid="{DE0EBDBB-586D-4113-866B-6FDD2495CCBA}" name="З13" dataDxfId="154"/>
    <tableColumn id="17" xr3:uid="{24B3F264-EFAD-4596-BC8A-A1BBA944FD61}" name="З14" dataDxfId="153"/>
    <tableColumn id="12" xr3:uid="{915F19A6-536C-4A0E-ABC5-73DABB3116C2}" name="З15" dataDxfId="152"/>
    <tableColumn id="16" xr3:uid="{4240FE3C-91C0-494D-BC17-D4A41AD05CCD}" name="Сумма ПБ за УЧ" dataDxfId="151">
      <calculatedColumnFormula>SUM(Таблица13564789101112234567[[#This Row],[Д1]:[П2]])</calculatedColumnFormula>
    </tableColumn>
    <tableColumn id="37" xr3:uid="{F006E71E-3D07-4A2D-8C9E-C1D20D9FF4A1}" name="Сумма ПБ за ПЧ" dataDxfId="150">
      <calculatedColumnFormula>SUM(Таблица13564789101112234567[[#This Row],[З5]:[З15]])</calculatedColumnFormula>
    </tableColumn>
    <tableColumn id="38" xr3:uid="{DA59F17D-C281-40A5-8D5B-33CC7ECB1E1E}" name="Общее количество  ПБ" dataDxfId="149">
      <calculatedColumnFormula>Таблица13564789101112234567[[#This Row],[Сумма ПБ за УЧ]]+Таблица13564789101112234567[[#This Row],[Сумма ПБ за ПЧ]]</calculatedColumnFormula>
    </tableColumn>
    <tableColumn id="45" xr3:uid="{21A43E07-EEE9-4362-BFA3-009E2C827B44}" name="Процент от макс. количества ПБ" dataDxfId="148" dataCellStyle="Процентный">
      <calculatedColumnFormula>Таблица13564789101112234567[[#This Row],[Общее количество  ПБ]]/24</calculatedColumnFormula>
    </tableColumn>
    <tableColumn id="47" xr3:uid="{9FFA54CC-8DE6-41F9-AD33-1EBBD12107D0}" name="Достижение _x000a_22 ПБ _x000a_(мин.ПБ успешности)" dataDxfId="147" dataCellStyle="Процентный"/>
    <tableColumn id="41" xr3:uid="{8EF11E1B-19F7-427F-8693-3F97A3BB480B}" name="Достижение_x000a_9 ПБ _x000a_за УЧ" dataDxfId="146"/>
    <tableColumn id="18" xr3:uid="{B7B6FD72-55DA-44CA-8E42-AFC9D3EAF0AA}" name="Успешность прохождения тестирования_x000a_(да / нет)" dataDxfId="145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E6AD280-6D84-4D4B-933F-CED5DCBB9260}" name="Таблица135647891011122345678" displayName="Таблица135647891011122345678" ref="A8:AM12" totalsRowShown="0" headerRowDxfId="144" dataDxfId="143">
  <autoFilter ref="A8:AM12" xr:uid="{00000000-0009-0000-0100-00000B000000}"/>
  <tableColumns count="39">
    <tableColumn id="1" xr3:uid="{3B062B49-0F24-4C60-82BE-67BF0E1946C9}" name="№ п/п" dataDxfId="142"/>
    <tableColumn id="20" xr3:uid="{953419ED-355A-4A5F-9948-2BE5D7720591}" name="ФИО" dataDxfId="141"/>
    <tableColumn id="19" xr3:uid="{1994BF0C-73B1-4C3F-BE36-EC8EB327FE2C}" name="Серия и номер документа, удостоверяющего личность" dataDxfId="140"/>
    <tableColumn id="2" xr3:uid="{B14A48C1-419B-43C2-AF73-0E7745EA42A7}" name="Уникальный код1" dataDxfId="139"/>
    <tableColumn id="15" xr3:uid="{9294907B-7F50-4E39-8112-0CC0723808CA}" name="Гражданство" dataDxfId="138"/>
    <tableColumn id="14" xr3:uid="{E7CF1ADB-AF20-432A-A126-C3D60E811346}" name="Дата проведения тестирования" dataDxfId="137"/>
    <tableColumn id="13" xr3:uid="{1B46DA41-4C81-4EBB-AB64-E2B0821AEB9C}" name="Вариант УЧ" dataDxfId="136"/>
    <tableColumn id="3" xr3:uid="{EE1A2706-99D0-44D8-8FC5-92248577A442}" name="Д1" dataDxfId="135"/>
    <tableColumn id="4" xr3:uid="{940383A6-EA77-4915-AFCE-0514F35CD8C1}" name="Д2" dataDxfId="134"/>
    <tableColumn id="6" xr3:uid="{79ADC5E9-0954-4FB7-82F8-0BFE1E83E48C}" name="М1" dataDxfId="133"/>
    <tableColumn id="7" xr3:uid="{7E48C635-DEB3-481B-B2B2-D685AA0536A2}" name="М2" dataDxfId="132"/>
    <tableColumn id="8" xr3:uid="{10C439F9-47EC-487A-B9D7-DFF6C9F1E0AE}" name="М3" dataDxfId="131"/>
    <tableColumn id="42" xr3:uid="{9103F15C-A109-4069-9E2E-EF77D5A5D8CF}" name="Ч1" dataDxfId="130"/>
    <tableColumn id="9" xr3:uid="{5269C71F-AECD-42C5-A615-79F25CA766C5}" name="Ч2" dataDxfId="129"/>
    <tableColumn id="10" xr3:uid="{443439CD-AED6-4E7F-AB6B-70C91C245E64}" name="Ч3" dataDxfId="128"/>
    <tableColumn id="25" xr3:uid="{DBB75A6D-C7BB-4EAA-83E8-7379A01AD96F}" name="П1" dataDxfId="127"/>
    <tableColumn id="24" xr3:uid="{66CD9830-B121-43B4-8656-BAB840BC0987}" name="П2" dataDxfId="126"/>
    <tableColumn id="36" xr3:uid="{F4D7FBA3-52ED-4302-9A4D-AAEC2B644FEC}" name="Вариант ПЧ" dataDxfId="125"/>
    <tableColumn id="35" xr3:uid="{16E1C01A-93F3-47B2-BBD2-306E94DB943C}" name="З5" dataDxfId="124"/>
    <tableColumn id="34" xr3:uid="{FABFABA2-0565-426F-AD4C-EA5210473BC5}" name="З6" dataDxfId="123"/>
    <tableColumn id="33" xr3:uid="{977F03CF-C38E-457B-BBF3-A5EB8B7ACB82}" name="З7" dataDxfId="122"/>
    <tableColumn id="32" xr3:uid="{0264DB09-73EA-45E8-AC3A-FFD65D40449D}" name="З8" dataDxfId="121"/>
    <tableColumn id="29" xr3:uid="{B0A972B1-5503-4631-A43B-AE0283838B75}" name="И1" dataDxfId="120"/>
    <tableColumn id="28" xr3:uid="{A74C537A-CA68-404B-8C18-33CC6A774E82}" name="И2" dataDxfId="119"/>
    <tableColumn id="27" xr3:uid="{10208956-2C4B-4E22-B683-282A206634E2}" name="И3" dataDxfId="118"/>
    <tableColumn id="26" xr3:uid="{B641D420-0A0F-4C00-819E-F25A3C463ACE}" name="И4" dataDxfId="117"/>
    <tableColumn id="44" xr3:uid="{6AF9D6B1-68BA-4391-B590-0D9789263927}" name="З10" dataDxfId="116"/>
    <tableColumn id="43" xr3:uid="{23C3A8C4-0EC2-439A-BD29-30907CDF0B37}" name="З11" dataDxfId="115"/>
    <tableColumn id="11" xr3:uid="{34872081-73F8-41BC-8FA0-679E4CA1B0C4}" name="З12" dataDxfId="114"/>
    <tableColumn id="5" xr3:uid="{5B7BF2AA-B0AC-4FA1-89FF-CBF25C1250A9}" name="З13" dataDxfId="113"/>
    <tableColumn id="17" xr3:uid="{9D7DF97E-36EC-4201-91EA-B9A7236DDFF2}" name="З14" dataDxfId="112"/>
    <tableColumn id="12" xr3:uid="{728378CD-4C84-4248-8086-6C09B36B31E4}" name="З15" dataDxfId="111"/>
    <tableColumn id="16" xr3:uid="{A82FD765-8E56-47A8-8958-87B010907E51}" name="Сумма ПБ за УЧ" dataDxfId="110">
      <calculatedColumnFormula>SUM(Таблица135647891011122345678[[#This Row],[Д1]:[П2]])</calculatedColumnFormula>
    </tableColumn>
    <tableColumn id="37" xr3:uid="{1719FF9C-8302-49EE-BCBF-057DA4074DDC}" name="Сумма ПБ за ПЧ" dataDxfId="109">
      <calculatedColumnFormula>SUM(Таблица135647891011122345678[[#This Row],[З5]:[З15]])</calculatedColumnFormula>
    </tableColumn>
    <tableColumn id="38" xr3:uid="{29B2E048-B8F4-4D19-AE6F-62D4CB13354C}" name="Общее количество  ПБ" dataDxfId="108">
      <calculatedColumnFormula>Таблица135647891011122345678[[#This Row],[Сумма ПБ за УЧ]]+Таблица135647891011122345678[[#This Row],[Сумма ПБ за ПЧ]]</calculatedColumnFormula>
    </tableColumn>
    <tableColumn id="45" xr3:uid="{E501E95A-460C-4F66-9DAE-F24A5CBB3ACD}" name="Процент от макс. количества ПБ" dataDxfId="107" dataCellStyle="Процентный">
      <calculatedColumnFormula>Таблица135647891011122345678[[#This Row],[Общее количество  ПБ]]/24</calculatedColumnFormula>
    </tableColumn>
    <tableColumn id="47" xr3:uid="{320F69CC-6A4E-4B7E-8297-C40991EDB618}" name="Достижение _x000a_22 ПБ _x000a_(мин.ПБ успешности)" dataDxfId="106" dataCellStyle="Процентный"/>
    <tableColumn id="41" xr3:uid="{9378BEF8-B0AC-4B00-9B23-2C149C94B6E5}" name="Достижение_x000a_9 ПБ _x000a_за УЧ" dataDxfId="105"/>
    <tableColumn id="18" xr3:uid="{36752F06-A17B-43D3-9B80-121B1E054891}" name="Успешность прохождения тестирования_x000a_(да / нет)" dataDxfId="104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9D36C1-E9A7-432F-875F-205821D97CAF}" name="Таблица1356478910111223456789" displayName="Таблица1356478910111223456789" ref="A8:AM12" totalsRowShown="0" headerRowDxfId="103" dataDxfId="102">
  <autoFilter ref="A8:AM12" xr:uid="{00000000-0009-0000-0100-00000B000000}"/>
  <tableColumns count="39">
    <tableColumn id="1" xr3:uid="{5FD29C64-C1CE-47BC-9953-3861EF299649}" name="№ п/п" dataDxfId="101"/>
    <tableColumn id="20" xr3:uid="{E6B691AC-83DF-490D-BB4C-9EA1265BD781}" name="ФИО" dataDxfId="100"/>
    <tableColumn id="19" xr3:uid="{11DBAB99-4717-4C6D-AC20-BCF74C2B3B6D}" name="Серия и номер документа, удостоверяющего личность" dataDxfId="99"/>
    <tableColumn id="2" xr3:uid="{C846D6B9-D7F2-46B7-8B91-AB084D7A74F0}" name="Уникальный код1" dataDxfId="98"/>
    <tableColumn id="15" xr3:uid="{1C01B95B-B2E4-4BFB-B9B4-81F57BA71D0D}" name="Гражданство" dataDxfId="97"/>
    <tableColumn id="14" xr3:uid="{269320DB-2B4C-4624-9A85-85B91F5B2652}" name="Дата проведения тестирования" dataDxfId="96"/>
    <tableColumn id="13" xr3:uid="{20D80020-D08A-41DB-B349-F0A7748672EB}" name="Вариант УЧ" dataDxfId="95"/>
    <tableColumn id="3" xr3:uid="{EFF343C5-957A-49BF-882A-0D4C52436F4A}" name="Д1" dataDxfId="94"/>
    <tableColumn id="4" xr3:uid="{BA72C65D-48F5-4DBE-ACD8-DFFF9C98859D}" name="Д2" dataDxfId="93"/>
    <tableColumn id="6" xr3:uid="{9B1116F2-7844-46FD-919B-451B7F1E083C}" name="М1" dataDxfId="92"/>
    <tableColumn id="7" xr3:uid="{6947595A-570A-4BD3-B3EB-FB82BC58A390}" name="М2" dataDxfId="91"/>
    <tableColumn id="8" xr3:uid="{938C452E-205C-486A-8EBD-337DFE6F8919}" name="М3" dataDxfId="90"/>
    <tableColumn id="42" xr3:uid="{0E6E40B9-C9F9-476C-8379-CA249B565184}" name="Ч1" dataDxfId="89"/>
    <tableColumn id="9" xr3:uid="{B46FC5E7-0D15-4CD9-B5B8-F10180136BAB}" name="Ч2" dataDxfId="88"/>
    <tableColumn id="10" xr3:uid="{678F7F2F-04CC-4570-B61A-076B8B9E371E}" name="Ч3" dataDxfId="87"/>
    <tableColumn id="25" xr3:uid="{5A01FD82-98B9-4778-B229-CCD03C949CDF}" name="П1" dataDxfId="86"/>
    <tableColumn id="24" xr3:uid="{4F810FC9-9315-41E6-9FF5-E5C632254DB5}" name="П2" dataDxfId="85"/>
    <tableColumn id="36" xr3:uid="{21505951-E9A2-4308-B6BB-AA50FF7E27DD}" name="Вариант ПЧ" dataDxfId="84"/>
    <tableColumn id="35" xr3:uid="{A6D2886D-41EF-4192-93F0-E3C505D44CA7}" name="З5" dataDxfId="83"/>
    <tableColumn id="34" xr3:uid="{41CE3997-3F00-4931-A4DE-6FB1F8644A4B}" name="З6" dataDxfId="82"/>
    <tableColumn id="33" xr3:uid="{639C0450-DB5A-4238-B51E-83E243295EB7}" name="З7" dataDxfId="81"/>
    <tableColumn id="32" xr3:uid="{8032DFE8-6E6E-418E-9F2F-3D8F591B6D8A}" name="З8" dataDxfId="80"/>
    <tableColumn id="29" xr3:uid="{C8FE4750-0689-40AF-B567-7DA8EBA53DBB}" name="И1" dataDxfId="79"/>
    <tableColumn id="28" xr3:uid="{D534AC61-5ACB-4764-85AE-A05E2CA1E5E6}" name="И2" dataDxfId="78"/>
    <tableColumn id="27" xr3:uid="{435F4DC3-0A4D-414D-98B3-D6774EAB2DCD}" name="И3" dataDxfId="77"/>
    <tableColumn id="26" xr3:uid="{F2CAA7B7-3FB6-4F7F-B285-54B4FCECA9D0}" name="И4" dataDxfId="76"/>
    <tableColumn id="44" xr3:uid="{C32139C6-6161-4B20-A205-20D618184A8D}" name="З10" dataDxfId="75"/>
    <tableColumn id="43" xr3:uid="{C9CF1852-1819-4E40-8C2B-EDE345D26F9C}" name="З11" dataDxfId="74"/>
    <tableColumn id="11" xr3:uid="{4D13579E-5777-4F17-9E0D-C67B9B67DFB7}" name="З12" dataDxfId="73"/>
    <tableColumn id="5" xr3:uid="{5EFB0521-B952-47FA-A40E-8E880571E373}" name="З13" dataDxfId="72"/>
    <tableColumn id="17" xr3:uid="{7986423D-AB56-48FB-ADCA-13EC20D5C8C3}" name="З14" dataDxfId="71"/>
    <tableColumn id="12" xr3:uid="{54563F7A-0EE3-4F12-9011-F79ABE8C3A56}" name="З15" dataDxfId="70"/>
    <tableColumn id="16" xr3:uid="{E509C732-ED90-4A5E-8FEC-6BF2FCFB8105}" name="Сумма ПБ за УЧ" dataDxfId="69">
      <calculatedColumnFormula>SUM(Таблица1356478910111223456789[[#This Row],[Д1]:[П2]])</calculatedColumnFormula>
    </tableColumn>
    <tableColumn id="37" xr3:uid="{D4B422E9-3AEE-4960-86D9-0562636CE695}" name="Сумма ПБ за ПЧ" dataDxfId="68">
      <calculatedColumnFormula>SUM(Таблица1356478910111223456789[[#This Row],[З5]:[З15]])</calculatedColumnFormula>
    </tableColumn>
    <tableColumn id="38" xr3:uid="{49814F44-5446-479F-A94D-68A097692482}" name="Общее количество  ПБ" dataDxfId="67">
      <calculatedColumnFormula>Таблица1356478910111223456789[[#This Row],[Сумма ПБ за УЧ]]+Таблица1356478910111223456789[[#This Row],[Сумма ПБ за ПЧ]]</calculatedColumnFormula>
    </tableColumn>
    <tableColumn id="45" xr3:uid="{E4B779EC-40A4-4B9C-81B0-7297307ED7B8}" name="Процент от макс. количества ПБ" dataDxfId="66" dataCellStyle="Процентный">
      <calculatedColumnFormula>Таблица1356478910111223456789[[#This Row],[Общее количество  ПБ]]/24</calculatedColumnFormula>
    </tableColumn>
    <tableColumn id="47" xr3:uid="{139FBE77-1117-4789-B291-252A7F5EBBEF}" name="Достижение _x000a_22 ПБ _x000a_(мин.ПБ успешности)" dataDxfId="65" dataCellStyle="Процентный"/>
    <tableColumn id="41" xr3:uid="{B51ACA38-924F-47DC-97D4-4EE070BBED1D}" name="Достижение_x000a_9 ПБ _x000a_за УЧ" dataDxfId="64"/>
    <tableColumn id="18" xr3:uid="{1EFB1883-3CD8-4444-8387-2B38BEB50D40}" name="Успешность прохождения тестирования_x000a_(да / нет)" dataDxfId="63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7"/>
  <sheetViews>
    <sheetView tabSelected="1"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24" t="s">
        <v>17</v>
      </c>
      <c r="G3" s="76" t="s">
        <v>18</v>
      </c>
      <c r="H3" s="76"/>
      <c r="I3" s="24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23" t="s">
        <v>83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52" t="s">
        <v>39</v>
      </c>
      <c r="T7" s="52" t="s">
        <v>40</v>
      </c>
      <c r="U7" s="52" t="s">
        <v>41</v>
      </c>
      <c r="V7" s="59" t="s">
        <v>42</v>
      </c>
      <c r="W7" s="71" t="s">
        <v>43</v>
      </c>
      <c r="X7" s="72"/>
      <c r="Y7" s="72"/>
      <c r="Z7" s="73"/>
      <c r="AA7" s="59" t="s">
        <v>44</v>
      </c>
      <c r="AB7" s="59" t="s">
        <v>45</v>
      </c>
      <c r="AC7" s="59" t="s">
        <v>58</v>
      </c>
      <c r="AD7" s="59" t="s">
        <v>65</v>
      </c>
      <c r="AE7" s="59" t="s">
        <v>68</v>
      </c>
      <c r="AF7" s="59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59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89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SUM(Таблица13564789101112[[#This Row],[Д1]:[П2]])</f>
        <v>9</v>
      </c>
      <c r="AH9" s="16">
        <f>SUM(Таблица13564789101112[[#This Row],[З5]:[З15]])</f>
        <v>14</v>
      </c>
      <c r="AI9" s="16">
        <f>Таблица13564789101112[[#This Row],[Сумма ПБ за УЧ]]+Таблица13564789101112[[#This Row],[Сумма ПБ за ПЧ]]</f>
        <v>23</v>
      </c>
      <c r="AJ9" s="36">
        <f>Таблица13564789101112[[#This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SUM(Таблица13564789101112[[#This Row],[Д1]:[П2]])</f>
        <v>0</v>
      </c>
      <c r="AH10" s="21">
        <f>SUM(Таблица13564789101112[[#This Row],[З5]:[З15]])</f>
        <v>0</v>
      </c>
      <c r="AI10" s="21">
        <f>Таблица13564789101112[[#This Row],[Сумма ПБ за УЧ]]+Таблица13564789101112[[#This Row],[Сумма ПБ за ПЧ]]</f>
        <v>0</v>
      </c>
      <c r="AJ10" s="37">
        <f>Таблица13564789101112[[#This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SUM(Таблица13564789101112[[#This Row],[Д1]:[П2]])</f>
        <v>0</v>
      </c>
      <c r="AH11" s="21">
        <f>SUM(Таблица13564789101112[[#This Row],[З5]:[З15]])</f>
        <v>0</v>
      </c>
      <c r="AI11" s="21">
        <f>Таблица13564789101112[[#This Row],[Сумма ПБ за УЧ]]+Таблица13564789101112[[#This Row],[Сумма ПБ за ПЧ]]</f>
        <v>0</v>
      </c>
      <c r="AJ11" s="37">
        <f>Таблица13564789101112[[#This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SUM(Таблица13564789101112[[#This Row],[Д1]:[П2]])</f>
        <v>0</v>
      </c>
      <c r="AH12" s="22">
        <f>SUM(Таблица13564789101112[[#This Row],[З5]:[З15]])</f>
        <v>0</v>
      </c>
      <c r="AI12" s="22">
        <f>Таблица13564789101112[[#This Row],[Сумма ПБ за УЧ]]+Таблица13564789101112[[#This Row],[Сумма ПБ за ПЧ]]</f>
        <v>0</v>
      </c>
      <c r="AJ12" s="38">
        <f>Таблица13564789101112[[#This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3:H3"/>
    <mergeCell ref="J3:K3"/>
    <mergeCell ref="A6:F7"/>
    <mergeCell ref="G6:Q6"/>
    <mergeCell ref="R6:AF6"/>
    <mergeCell ref="AG6:AM7"/>
    <mergeCell ref="H7:I7"/>
    <mergeCell ref="J7:L7"/>
    <mergeCell ref="G2:AH2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F1CB-6670-441B-801F-E20C53BFCEE2}">
  <sheetPr>
    <pageSetUpPr fitToPage="1"/>
  </sheetPr>
  <dimension ref="A1:AM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63" t="s">
        <v>20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60" t="s">
        <v>39</v>
      </c>
      <c r="T7" s="60" t="s">
        <v>40</v>
      </c>
      <c r="U7" s="60" t="s">
        <v>41</v>
      </c>
      <c r="V7" s="61" t="s">
        <v>42</v>
      </c>
      <c r="W7" s="71" t="s">
        <v>43</v>
      </c>
      <c r="X7" s="72"/>
      <c r="Y7" s="72"/>
      <c r="Z7" s="73"/>
      <c r="AA7" s="61" t="s">
        <v>44</v>
      </c>
      <c r="AB7" s="61" t="s">
        <v>45</v>
      </c>
      <c r="AC7" s="61" t="s">
        <v>58</v>
      </c>
      <c r="AD7" s="61" t="s">
        <v>65</v>
      </c>
      <c r="AE7" s="61" t="s">
        <v>68</v>
      </c>
      <c r="AF7" s="61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61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98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SUM(Таблица135647891011122345678910[[#This Row],[Д1]:[П2]])</f>
        <v>9</v>
      </c>
      <c r="AH9" s="16">
        <f>SUM(Таблица135647891011122345678910[[#This Row],[З5]:[З15]])</f>
        <v>14</v>
      </c>
      <c r="AI9" s="16">
        <f>Таблица135647891011122345678910[[#This Row],[Сумма ПБ за УЧ]]+Таблица135647891011122345678910[[#This Row],[Сумма ПБ за ПЧ]]</f>
        <v>23</v>
      </c>
      <c r="AJ9" s="36">
        <f>Таблица135647891011122345678910[[#This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SUM(Таблица135647891011122345678910[[#This Row],[Д1]:[П2]])</f>
        <v>0</v>
      </c>
      <c r="AH10" s="21">
        <f>SUM(Таблица135647891011122345678910[[#This Row],[З5]:[З15]])</f>
        <v>0</v>
      </c>
      <c r="AI10" s="21">
        <f>Таблица135647891011122345678910[[#This Row],[Сумма ПБ за УЧ]]+Таблица135647891011122345678910[[#This Row],[Сумма ПБ за ПЧ]]</f>
        <v>0</v>
      </c>
      <c r="AJ10" s="37">
        <f>Таблица135647891011122345678910[[#This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SUM(Таблица135647891011122345678910[[#This Row],[Д1]:[П2]])</f>
        <v>0</v>
      </c>
      <c r="AH11" s="21">
        <f>SUM(Таблица135647891011122345678910[[#This Row],[З5]:[З15]])</f>
        <v>0</v>
      </c>
      <c r="AI11" s="21">
        <f>Таблица135647891011122345678910[[#This Row],[Сумма ПБ за УЧ]]+Таблица135647891011122345678910[[#This Row],[Сумма ПБ за ПЧ]]</f>
        <v>0</v>
      </c>
      <c r="AJ11" s="37">
        <f>Таблица135647891011122345678910[[#This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SUM(Таблица135647891011122345678910[[#This Row],[Д1]:[П2]])</f>
        <v>0</v>
      </c>
      <c r="AH12" s="22">
        <f>SUM(Таблица135647891011122345678910[[#This Row],[З5]:[З15]])</f>
        <v>0</v>
      </c>
      <c r="AI12" s="22">
        <f>Таблица135647891011122345678910[[#This Row],[Сумма ПБ за УЧ]]+Таблица135647891011122345678910[[#This Row],[Сумма ПБ за ПЧ]]</f>
        <v>0</v>
      </c>
      <c r="AJ12" s="38">
        <f>Таблица135647891011122345678910[[#This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2:AH2"/>
    <mergeCell ref="G3:H3"/>
    <mergeCell ref="J3:K3"/>
    <mergeCell ref="A6:F7"/>
    <mergeCell ref="G6:Q6"/>
    <mergeCell ref="R6:AF6"/>
    <mergeCell ref="AG6:AM7"/>
    <mergeCell ref="H7:I7"/>
    <mergeCell ref="J7:L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8AD2-E3CF-431B-8050-5808B86B4016}">
  <sheetPr>
    <pageSetUpPr fitToPage="1"/>
  </sheetPr>
  <dimension ref="A1:T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6" width="6.7109375" style="8" customWidth="1"/>
    <col min="17" max="17" width="11.42578125" style="8" customWidth="1"/>
    <col min="18" max="18" width="15.7109375" style="5" customWidth="1"/>
    <col min="19" max="19" width="12.42578125" style="5" customWidth="1"/>
    <col min="20" max="20" width="14.85546875" style="5" customWidth="1"/>
    <col min="21" max="21" width="18" style="27" customWidth="1"/>
    <col min="22" max="16384" width="9.140625" style="27"/>
  </cols>
  <sheetData>
    <row r="1" spans="1:20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65"/>
      <c r="T2" s="65"/>
    </row>
    <row r="3" spans="1:20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</row>
    <row r="4" spans="1:20" ht="16.5" thickBot="1" x14ac:dyDescent="0.3">
      <c r="A4" s="25" t="s">
        <v>14</v>
      </c>
      <c r="B4" s="25"/>
      <c r="C4" s="25"/>
      <c r="F4" s="63" t="s">
        <v>15</v>
      </c>
    </row>
    <row r="5" spans="1:20" ht="18.75" thickBot="1" x14ac:dyDescent="0.3">
      <c r="A5" s="29"/>
      <c r="B5" s="29"/>
      <c r="C5" s="29"/>
    </row>
    <row r="6" spans="1:20" ht="44.25" customHeight="1" thickBot="1" x14ac:dyDescent="0.3">
      <c r="A6" s="77" t="s">
        <v>13</v>
      </c>
      <c r="B6" s="78"/>
      <c r="C6" s="78"/>
      <c r="D6" s="78"/>
      <c r="E6" s="78"/>
      <c r="F6" s="79"/>
      <c r="G6" s="85" t="s">
        <v>21</v>
      </c>
      <c r="H6" s="86"/>
      <c r="I6" s="86"/>
      <c r="J6" s="86"/>
      <c r="K6" s="86"/>
      <c r="L6" s="86"/>
      <c r="M6" s="86"/>
      <c r="N6" s="86"/>
      <c r="O6" s="86"/>
      <c r="P6" s="86"/>
      <c r="Q6" s="77" t="s">
        <v>12</v>
      </c>
      <c r="R6" s="78"/>
      <c r="S6" s="78"/>
      <c r="T6" s="79"/>
    </row>
    <row r="7" spans="1:20" s="53" customFormat="1" ht="44.25" customHeight="1" thickBot="1" x14ac:dyDescent="0.25">
      <c r="A7" s="80"/>
      <c r="B7" s="81"/>
      <c r="C7" s="81"/>
      <c r="D7" s="81"/>
      <c r="E7" s="81"/>
      <c r="F7" s="82"/>
      <c r="G7" s="85" t="s">
        <v>7</v>
      </c>
      <c r="H7" s="86"/>
      <c r="I7" s="64"/>
      <c r="J7" s="85" t="s">
        <v>8</v>
      </c>
      <c r="K7" s="87"/>
      <c r="L7" s="85" t="s">
        <v>9</v>
      </c>
      <c r="M7" s="86"/>
      <c r="N7" s="87"/>
      <c r="O7" s="85" t="s">
        <v>10</v>
      </c>
      <c r="P7" s="86"/>
      <c r="Q7" s="80"/>
      <c r="R7" s="81"/>
      <c r="S7" s="81"/>
      <c r="T7" s="82"/>
    </row>
    <row r="8" spans="1:20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4" t="s">
        <v>27</v>
      </c>
      <c r="H8" s="46" t="s">
        <v>28</v>
      </c>
      <c r="I8" s="45" t="s">
        <v>26</v>
      </c>
      <c r="J8" s="57" t="s">
        <v>24</v>
      </c>
      <c r="K8" s="49" t="s">
        <v>29</v>
      </c>
      <c r="L8" s="57" t="s">
        <v>30</v>
      </c>
      <c r="M8" s="58" t="s">
        <v>31</v>
      </c>
      <c r="N8" s="49" t="s">
        <v>32</v>
      </c>
      <c r="O8" s="57" t="s">
        <v>33</v>
      </c>
      <c r="P8" s="49" t="s">
        <v>34</v>
      </c>
      <c r="Q8" s="49" t="s">
        <v>84</v>
      </c>
      <c r="R8" s="49" t="s">
        <v>35</v>
      </c>
      <c r="S8" s="49" t="s">
        <v>55</v>
      </c>
      <c r="T8" s="49" t="s">
        <v>11</v>
      </c>
    </row>
    <row r="9" spans="1:20" s="28" customFormat="1" ht="16.5" thickBot="1" x14ac:dyDescent="0.3">
      <c r="A9" s="11" t="s">
        <v>1</v>
      </c>
      <c r="B9" s="11" t="s">
        <v>86</v>
      </c>
      <c r="C9" s="67" t="s">
        <v>94</v>
      </c>
      <c r="D9" s="12" t="s">
        <v>99</v>
      </c>
      <c r="E9" s="13" t="s">
        <v>5</v>
      </c>
      <c r="F9" s="13" t="s">
        <v>87</v>
      </c>
      <c r="G9" s="15">
        <v>1</v>
      </c>
      <c r="H9" s="17">
        <v>1</v>
      </c>
      <c r="I9" s="16">
        <v>1</v>
      </c>
      <c r="J9" s="15">
        <v>1</v>
      </c>
      <c r="K9" s="16">
        <v>1</v>
      </c>
      <c r="L9" s="15">
        <v>1</v>
      </c>
      <c r="M9" s="17">
        <v>1</v>
      </c>
      <c r="N9" s="16">
        <v>1</v>
      </c>
      <c r="O9" s="15">
        <v>0</v>
      </c>
      <c r="P9" s="17">
        <v>1</v>
      </c>
      <c r="Q9" s="14">
        <f>SUM(Таблица13564789101112234567891011[[#This Row],[ Д1]:[П2]])</f>
        <v>9</v>
      </c>
      <c r="R9" s="36">
        <f>Таблица13564789101112234567891011[[#This Row],[Общее количество  ПБ 
(из 10)]]/10</f>
        <v>0.9</v>
      </c>
      <c r="S9" s="16" t="s">
        <v>60</v>
      </c>
      <c r="T9" s="54" t="s">
        <v>60</v>
      </c>
    </row>
    <row r="10" spans="1:20" ht="16.5" thickBot="1" x14ac:dyDescent="0.3">
      <c r="A10" s="1">
        <v>1</v>
      </c>
      <c r="B10" s="1"/>
      <c r="C10" s="1"/>
      <c r="D10" s="3"/>
      <c r="E10" s="6"/>
      <c r="F10" s="6"/>
      <c r="G10" s="18"/>
      <c r="H10" s="20"/>
      <c r="I10" s="19"/>
      <c r="J10" s="18"/>
      <c r="K10" s="19"/>
      <c r="L10" s="18"/>
      <c r="M10" s="20"/>
      <c r="N10" s="19"/>
      <c r="O10" s="18"/>
      <c r="P10" s="20"/>
      <c r="Q10" s="69">
        <f>SUM(Таблица13564789101112234567891011[[#This Row],[ Д1]:[П2]])</f>
        <v>0</v>
      </c>
      <c r="R10" s="68">
        <f>Таблица13564789101112234567891011[[#This Row],[Общее количество  ПБ 
(из 10)]]/10</f>
        <v>0</v>
      </c>
      <c r="S10" s="21"/>
      <c r="T10" s="55"/>
    </row>
    <row r="11" spans="1:20" ht="16.5" thickBot="1" x14ac:dyDescent="0.3">
      <c r="A11" s="1">
        <v>2</v>
      </c>
      <c r="B11" s="1"/>
      <c r="C11" s="1"/>
      <c r="D11" s="3"/>
      <c r="E11" s="6"/>
      <c r="F11" s="6"/>
      <c r="G11" s="18"/>
      <c r="H11" s="20"/>
      <c r="I11" s="19"/>
      <c r="J11" s="18"/>
      <c r="K11" s="19"/>
      <c r="L11" s="18"/>
      <c r="M11" s="20"/>
      <c r="N11" s="19"/>
      <c r="O11" s="18"/>
      <c r="P11" s="20"/>
      <c r="Q11" s="69">
        <f>SUM(Таблица13564789101112234567891011[[#This Row],[ Д1]:[П2]])</f>
        <v>0</v>
      </c>
      <c r="R11" s="68">
        <f>Таблица13564789101112234567891011[[#This Row],[Общее количество  ПБ 
(из 10)]]/10</f>
        <v>0</v>
      </c>
      <c r="S11" s="21"/>
      <c r="T11" s="55"/>
    </row>
    <row r="12" spans="1:20" ht="16.5" thickBot="1" x14ac:dyDescent="0.3">
      <c r="A12" s="2">
        <v>3</v>
      </c>
      <c r="B12" s="2"/>
      <c r="C12" s="2"/>
      <c r="D12" s="4"/>
      <c r="E12" s="7"/>
      <c r="F12" s="7"/>
      <c r="G12" s="33"/>
      <c r="H12" s="34"/>
      <c r="I12" s="35"/>
      <c r="J12" s="33"/>
      <c r="K12" s="35"/>
      <c r="L12" s="33"/>
      <c r="M12" s="34"/>
      <c r="N12" s="35"/>
      <c r="O12" s="33"/>
      <c r="P12" s="34"/>
      <c r="Q12" s="69">
        <f>SUM(Таблица13564789101112234567891011[[#This Row],[ Д1]:[П2]])</f>
        <v>0</v>
      </c>
      <c r="R12" s="68">
        <f>Таблица13564789101112234567891011[[#This Row],[Общее количество  ПБ 
(из 10)]]/10</f>
        <v>0</v>
      </c>
      <c r="S12" s="22"/>
      <c r="T12" s="56"/>
    </row>
    <row r="15" spans="1:20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spans="1:20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</row>
    <row r="17" spans="4:20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</sheetData>
  <mergeCells count="12">
    <mergeCell ref="D15:T17"/>
    <mergeCell ref="G6:P6"/>
    <mergeCell ref="Q6:T7"/>
    <mergeCell ref="G7:H7"/>
    <mergeCell ref="J7:K7"/>
    <mergeCell ref="L7:N7"/>
    <mergeCell ref="O7:P7"/>
    <mergeCell ref="A1:T1"/>
    <mergeCell ref="G2:R2"/>
    <mergeCell ref="G3:H3"/>
    <mergeCell ref="J3:K3"/>
    <mergeCell ref="A6:F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8CC7-A590-45D1-BFAD-E8696FD10BD0}">
  <sheetPr>
    <pageSetUpPr fitToPage="1"/>
  </sheetPr>
  <dimension ref="A1:AM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63" t="s">
        <v>73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60" t="s">
        <v>39</v>
      </c>
      <c r="T7" s="60" t="s">
        <v>40</v>
      </c>
      <c r="U7" s="60" t="s">
        <v>41</v>
      </c>
      <c r="V7" s="61" t="s">
        <v>42</v>
      </c>
      <c r="W7" s="71" t="s">
        <v>43</v>
      </c>
      <c r="X7" s="72"/>
      <c r="Y7" s="72"/>
      <c r="Z7" s="73"/>
      <c r="AA7" s="61" t="s">
        <v>44</v>
      </c>
      <c r="AB7" s="61" t="s">
        <v>45</v>
      </c>
      <c r="AC7" s="61" t="s">
        <v>58</v>
      </c>
      <c r="AD7" s="61" t="s">
        <v>65</v>
      </c>
      <c r="AE7" s="61" t="s">
        <v>68</v>
      </c>
      <c r="AF7" s="61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61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90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SUM(Таблица135647891011122[[#This Row],[Д1]:[П2]])</f>
        <v>9</v>
      </c>
      <c r="AH9" s="16">
        <f>SUM(Таблица135647891011122[[#This Row],[З5]:[З15]])</f>
        <v>14</v>
      </c>
      <c r="AI9" s="16">
        <f>Таблица135647891011122[[#This Row],[Сумма ПБ за УЧ]]+Таблица135647891011122[[#This Row],[Сумма ПБ за ПЧ]]</f>
        <v>23</v>
      </c>
      <c r="AJ9" s="36">
        <f>Таблица135647891011122[[#This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SUM(Таблица135647891011122[[#This Row],[Д1]:[П2]])</f>
        <v>0</v>
      </c>
      <c r="AH10" s="21">
        <f>SUM(Таблица135647891011122[[#This Row],[З5]:[З15]])</f>
        <v>0</v>
      </c>
      <c r="AI10" s="21">
        <f>Таблица135647891011122[[#This Row],[Сумма ПБ за УЧ]]+Таблица135647891011122[[#This Row],[Сумма ПБ за ПЧ]]</f>
        <v>0</v>
      </c>
      <c r="AJ10" s="37">
        <f>Таблица135647891011122[[#This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SUM(Таблица135647891011122[[#This Row],[Д1]:[П2]])</f>
        <v>0</v>
      </c>
      <c r="AH11" s="21">
        <f>SUM(Таблица135647891011122[[#This Row],[З5]:[З15]])</f>
        <v>0</v>
      </c>
      <c r="AI11" s="21">
        <f>Таблица135647891011122[[#This Row],[Сумма ПБ за УЧ]]+Таблица135647891011122[[#This Row],[Сумма ПБ за ПЧ]]</f>
        <v>0</v>
      </c>
      <c r="AJ11" s="37">
        <f>Таблица135647891011122[[#This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SUM(Таблица135647891011122[[#This Row],[Д1]:[П2]])</f>
        <v>0</v>
      </c>
      <c r="AH12" s="22">
        <f>SUM(Таблица135647891011122[[#This Row],[З5]:[З15]])</f>
        <v>0</v>
      </c>
      <c r="AI12" s="22">
        <f>Таблица135647891011122[[#This Row],[Сумма ПБ за УЧ]]+Таблица135647891011122[[#This Row],[Сумма ПБ за ПЧ]]</f>
        <v>0</v>
      </c>
      <c r="AJ12" s="38">
        <f>Таблица135647891011122[[#This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2:AH2"/>
    <mergeCell ref="G3:H3"/>
    <mergeCell ref="J3:K3"/>
    <mergeCell ref="A6:F7"/>
    <mergeCell ref="G6:Q6"/>
    <mergeCell ref="R6:AF6"/>
    <mergeCell ref="AG6:AM7"/>
    <mergeCell ref="H7:I7"/>
    <mergeCell ref="J7:L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D2D9-A298-4B1E-9BC9-8CB235EE86B0}">
  <sheetPr>
    <pageSetUpPr fitToPage="1"/>
  </sheetPr>
  <dimension ref="A1:AM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63" t="s">
        <v>72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60" t="s">
        <v>39</v>
      </c>
      <c r="T7" s="60" t="s">
        <v>40</v>
      </c>
      <c r="U7" s="60" t="s">
        <v>41</v>
      </c>
      <c r="V7" s="61" t="s">
        <v>42</v>
      </c>
      <c r="W7" s="71" t="s">
        <v>43</v>
      </c>
      <c r="X7" s="72"/>
      <c r="Y7" s="72"/>
      <c r="Z7" s="73"/>
      <c r="AA7" s="61" t="s">
        <v>44</v>
      </c>
      <c r="AB7" s="61" t="s">
        <v>45</v>
      </c>
      <c r="AC7" s="61" t="s">
        <v>58</v>
      </c>
      <c r="AD7" s="61" t="s">
        <v>65</v>
      </c>
      <c r="AE7" s="61" t="s">
        <v>68</v>
      </c>
      <c r="AF7" s="61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61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91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SUM(Таблица1356478910111223[[#This Row],[Д1]:[П2]])</f>
        <v>9</v>
      </c>
      <c r="AH9" s="16">
        <f>SUM(Таблица1356478910111223[[#This Row],[З5]:[З15]])</f>
        <v>14</v>
      </c>
      <c r="AI9" s="16">
        <f>Таблица1356478910111223[[#This Row],[Сумма ПБ за УЧ]]+Таблица1356478910111223[[#This Row],[Сумма ПБ за ПЧ]]</f>
        <v>23</v>
      </c>
      <c r="AJ9" s="36">
        <f>Таблица1356478910111223[[#This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SUM(Таблица1356478910111223[[#This Row],[Д1]:[П2]])</f>
        <v>0</v>
      </c>
      <c r="AH10" s="21">
        <f>SUM(Таблица1356478910111223[[#This Row],[З5]:[З15]])</f>
        <v>0</v>
      </c>
      <c r="AI10" s="21">
        <f>Таблица1356478910111223[[#This Row],[Сумма ПБ за УЧ]]+Таблица1356478910111223[[#This Row],[Сумма ПБ за ПЧ]]</f>
        <v>0</v>
      </c>
      <c r="AJ10" s="37">
        <f>Таблица1356478910111223[[#This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SUM(Таблица1356478910111223[[#This Row],[Д1]:[П2]])</f>
        <v>0</v>
      </c>
      <c r="AH11" s="21">
        <f>SUM(Таблица1356478910111223[[#This Row],[З5]:[З15]])</f>
        <v>0</v>
      </c>
      <c r="AI11" s="21">
        <f>Таблица1356478910111223[[#This Row],[Сумма ПБ за УЧ]]+Таблица1356478910111223[[#This Row],[Сумма ПБ за ПЧ]]</f>
        <v>0</v>
      </c>
      <c r="AJ11" s="37">
        <f>Таблица1356478910111223[[#This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SUM(Таблица1356478910111223[[#This Row],[Д1]:[П2]])</f>
        <v>0</v>
      </c>
      <c r="AH12" s="22">
        <f>SUM(Таблица1356478910111223[[#This Row],[З5]:[З15]])</f>
        <v>0</v>
      </c>
      <c r="AI12" s="22">
        <f>Таблица1356478910111223[[#This Row],[Сумма ПБ за УЧ]]+Таблица1356478910111223[[#This Row],[Сумма ПБ за ПЧ]]</f>
        <v>0</v>
      </c>
      <c r="AJ12" s="38">
        <f>Таблица1356478910111223[[#This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2:AH2"/>
    <mergeCell ref="G3:H3"/>
    <mergeCell ref="J3:K3"/>
    <mergeCell ref="A6:F7"/>
    <mergeCell ref="G6:Q6"/>
    <mergeCell ref="R6:AF6"/>
    <mergeCell ref="AG6:AM7"/>
    <mergeCell ref="H7:I7"/>
    <mergeCell ref="J7:L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2332-891A-4C89-9B6F-3F4DB4849445}">
  <sheetPr>
    <pageSetUpPr fitToPage="1"/>
  </sheetPr>
  <dimension ref="A1:AM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63" t="s">
        <v>71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60" t="s">
        <v>39</v>
      </c>
      <c r="T7" s="60" t="s">
        <v>40</v>
      </c>
      <c r="U7" s="60" t="s">
        <v>41</v>
      </c>
      <c r="V7" s="61" t="s">
        <v>42</v>
      </c>
      <c r="W7" s="71" t="s">
        <v>43</v>
      </c>
      <c r="X7" s="72"/>
      <c r="Y7" s="72"/>
      <c r="Z7" s="73"/>
      <c r="AA7" s="61" t="s">
        <v>44</v>
      </c>
      <c r="AB7" s="61" t="s">
        <v>45</v>
      </c>
      <c r="AC7" s="61" t="s">
        <v>58</v>
      </c>
      <c r="AD7" s="61" t="s">
        <v>65</v>
      </c>
      <c r="AE7" s="61" t="s">
        <v>68</v>
      </c>
      <c r="AF7" s="61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61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92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SUM(Таблица13564789101112234[[#This Row],[Д1]:[П2]])</f>
        <v>9</v>
      </c>
      <c r="AH9" s="16">
        <f>SUM(Таблица13564789101112234[[#This Row],[З5]:[З15]])</f>
        <v>14</v>
      </c>
      <c r="AI9" s="16">
        <f>Таблица13564789101112234[[#This Row],[Сумма ПБ за УЧ]]+Таблица13564789101112234[[#This Row],[Сумма ПБ за ПЧ]]</f>
        <v>23</v>
      </c>
      <c r="AJ9" s="36">
        <f>Таблица13564789101112234[[#This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SUM(Таблица13564789101112234[[#This Row],[Д1]:[П2]])</f>
        <v>0</v>
      </c>
      <c r="AH10" s="21">
        <f>SUM(Таблица13564789101112234[[#This Row],[З5]:[З15]])</f>
        <v>0</v>
      </c>
      <c r="AI10" s="21">
        <f>Таблица13564789101112234[[#This Row],[Сумма ПБ за УЧ]]+Таблица13564789101112234[[#This Row],[Сумма ПБ за ПЧ]]</f>
        <v>0</v>
      </c>
      <c r="AJ10" s="37">
        <f>Таблица13564789101112234[[#This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SUM(Таблица13564789101112234[[#This Row],[Д1]:[П2]])</f>
        <v>0</v>
      </c>
      <c r="AH11" s="21">
        <f>SUM(Таблица13564789101112234[[#This Row],[З5]:[З15]])</f>
        <v>0</v>
      </c>
      <c r="AI11" s="21">
        <f>Таблица13564789101112234[[#This Row],[Сумма ПБ за УЧ]]+Таблица13564789101112234[[#This Row],[Сумма ПБ за ПЧ]]</f>
        <v>0</v>
      </c>
      <c r="AJ11" s="37">
        <f>Таблица13564789101112234[[#This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SUM(Таблица13564789101112234[[#This Row],[Д1]:[П2]])</f>
        <v>0</v>
      </c>
      <c r="AH12" s="22">
        <f>SUM(Таблица13564789101112234[[#This Row],[З5]:[З15]])</f>
        <v>0</v>
      </c>
      <c r="AI12" s="22">
        <f>Таблица13564789101112234[[#This Row],[Сумма ПБ за УЧ]]+Таблица13564789101112234[[#This Row],[Сумма ПБ за ПЧ]]</f>
        <v>0</v>
      </c>
      <c r="AJ12" s="38">
        <f>Таблица13564789101112234[[#This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2:AH2"/>
    <mergeCell ref="G3:H3"/>
    <mergeCell ref="J3:K3"/>
    <mergeCell ref="A6:F7"/>
    <mergeCell ref="G6:Q6"/>
    <mergeCell ref="R6:AF6"/>
    <mergeCell ref="AG6:AM7"/>
    <mergeCell ref="H7:I7"/>
    <mergeCell ref="J7:L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75CB-399F-4DF5-B227-EB089108FFB2}">
  <sheetPr>
    <pageSetUpPr fitToPage="1"/>
  </sheetPr>
  <dimension ref="A1:AM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63" t="s">
        <v>70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60" t="s">
        <v>39</v>
      </c>
      <c r="T7" s="60" t="s">
        <v>40</v>
      </c>
      <c r="U7" s="60" t="s">
        <v>41</v>
      </c>
      <c r="V7" s="61" t="s">
        <v>42</v>
      </c>
      <c r="W7" s="71" t="s">
        <v>43</v>
      </c>
      <c r="X7" s="72"/>
      <c r="Y7" s="72"/>
      <c r="Z7" s="73"/>
      <c r="AA7" s="61" t="s">
        <v>44</v>
      </c>
      <c r="AB7" s="61" t="s">
        <v>45</v>
      </c>
      <c r="AC7" s="61" t="s">
        <v>58</v>
      </c>
      <c r="AD7" s="61" t="s">
        <v>65</v>
      </c>
      <c r="AE7" s="61" t="s">
        <v>68</v>
      </c>
      <c r="AF7" s="61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61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88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SUM(Таблица135647891011122345[[#This Row],[Д1]:[П2]])</f>
        <v>9</v>
      </c>
      <c r="AH9" s="16">
        <f>SUM(Таблица135647891011122345[[#This Row],[З5]:[З15]])</f>
        <v>14</v>
      </c>
      <c r="AI9" s="16">
        <f>Таблица135647891011122345[[#This Row],[Сумма ПБ за УЧ]]+Таблица135647891011122345[[#This Row],[Сумма ПБ за ПЧ]]</f>
        <v>23</v>
      </c>
      <c r="AJ9" s="36">
        <f>Таблица135647891011122345[[#This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SUM(Таблица135647891011122345[[#This Row],[Д1]:[П2]])</f>
        <v>0</v>
      </c>
      <c r="AH10" s="21">
        <f>SUM(Таблица135647891011122345[[#This Row],[З5]:[З15]])</f>
        <v>0</v>
      </c>
      <c r="AI10" s="21">
        <f>Таблица135647891011122345[[#This Row],[Сумма ПБ за УЧ]]+Таблица135647891011122345[[#This Row],[Сумма ПБ за ПЧ]]</f>
        <v>0</v>
      </c>
      <c r="AJ10" s="37">
        <f>Таблица135647891011122345[[#This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SUM(Таблица135647891011122345[[#This Row],[Д1]:[П2]])</f>
        <v>0</v>
      </c>
      <c r="AH11" s="21">
        <f>SUM(Таблица135647891011122345[[#This Row],[З5]:[З15]])</f>
        <v>0</v>
      </c>
      <c r="AI11" s="21">
        <f>Таблица135647891011122345[[#This Row],[Сумма ПБ за УЧ]]+Таблица135647891011122345[[#This Row],[Сумма ПБ за ПЧ]]</f>
        <v>0</v>
      </c>
      <c r="AJ11" s="37">
        <f>Таблица135647891011122345[[#This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SUM(Таблица135647891011122345[[#This Row],[Д1]:[П2]])</f>
        <v>0</v>
      </c>
      <c r="AH12" s="22">
        <f>SUM(Таблица135647891011122345[[#This Row],[З5]:[З15]])</f>
        <v>0</v>
      </c>
      <c r="AI12" s="22">
        <f>Таблица135647891011122345[[#This Row],[Сумма ПБ за УЧ]]+Таблица135647891011122345[[#This Row],[Сумма ПБ за ПЧ]]</f>
        <v>0</v>
      </c>
      <c r="AJ12" s="38">
        <f>Таблица135647891011122345[[#This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2:AH2"/>
    <mergeCell ref="G3:H3"/>
    <mergeCell ref="J3:K3"/>
    <mergeCell ref="A6:F7"/>
    <mergeCell ref="G6:Q6"/>
    <mergeCell ref="R6:AF6"/>
    <mergeCell ref="AG6:AM7"/>
    <mergeCell ref="H7:I7"/>
    <mergeCell ref="J7:L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16386-9106-460C-BF11-79F279A77E96}">
  <sheetPr>
    <pageSetUpPr fitToPage="1"/>
  </sheetPr>
  <dimension ref="A1:AM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63" t="s">
        <v>67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60" t="s">
        <v>39</v>
      </c>
      <c r="T7" s="60" t="s">
        <v>40</v>
      </c>
      <c r="U7" s="60" t="s">
        <v>41</v>
      </c>
      <c r="V7" s="61" t="s">
        <v>42</v>
      </c>
      <c r="W7" s="71" t="s">
        <v>43</v>
      </c>
      <c r="X7" s="72"/>
      <c r="Y7" s="72"/>
      <c r="Z7" s="73"/>
      <c r="AA7" s="61" t="s">
        <v>44</v>
      </c>
      <c r="AB7" s="61" t="s">
        <v>45</v>
      </c>
      <c r="AC7" s="61" t="s">
        <v>58</v>
      </c>
      <c r="AD7" s="61" t="s">
        <v>65</v>
      </c>
      <c r="AE7" s="61" t="s">
        <v>68</v>
      </c>
      <c r="AF7" s="61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61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93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SUM(Таблица1356478910111223456[[#This Row],[Д1]:[П2]])</f>
        <v>9</v>
      </c>
      <c r="AH9" s="16">
        <f>SUM(Таблица1356478910111223456[[#This Row],[З5]:[З15]])</f>
        <v>14</v>
      </c>
      <c r="AI9" s="16">
        <f>Таблица1356478910111223456[[#This Row],[Сумма ПБ за УЧ]]+Таблица1356478910111223456[[#This Row],[Сумма ПБ за ПЧ]]</f>
        <v>23</v>
      </c>
      <c r="AJ9" s="36">
        <f>Таблица1356478910111223456[[#This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SUM(Таблица1356478910111223456[[#This Row],[Д1]:[П2]])</f>
        <v>0</v>
      </c>
      <c r="AH10" s="21">
        <f>SUM(Таблица1356478910111223456[[#This Row],[З5]:[З15]])</f>
        <v>0</v>
      </c>
      <c r="AI10" s="21">
        <f>Таблица1356478910111223456[[#This Row],[Сумма ПБ за УЧ]]+Таблица1356478910111223456[[#This Row],[Сумма ПБ за ПЧ]]</f>
        <v>0</v>
      </c>
      <c r="AJ10" s="37">
        <f>Таблица1356478910111223456[[#This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SUM(Таблица1356478910111223456[[#This Row],[Д1]:[П2]])</f>
        <v>0</v>
      </c>
      <c r="AH11" s="21">
        <f>SUM(Таблица1356478910111223456[[#This Row],[З5]:[З15]])</f>
        <v>0</v>
      </c>
      <c r="AI11" s="21">
        <f>Таблица1356478910111223456[[#This Row],[Сумма ПБ за УЧ]]+Таблица1356478910111223456[[#This Row],[Сумма ПБ за ПЧ]]</f>
        <v>0</v>
      </c>
      <c r="AJ11" s="37">
        <f>Таблица1356478910111223456[[#This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SUM(Таблица1356478910111223456[[#This Row],[Д1]:[П2]])</f>
        <v>0</v>
      </c>
      <c r="AH12" s="22">
        <f>SUM(Таблица1356478910111223456[[#This Row],[З5]:[З15]])</f>
        <v>0</v>
      </c>
      <c r="AI12" s="22">
        <f>Таблица1356478910111223456[[#This Row],[Сумма ПБ за УЧ]]+Таблица1356478910111223456[[#This Row],[Сумма ПБ за ПЧ]]</f>
        <v>0</v>
      </c>
      <c r="AJ12" s="38">
        <f>Таблица1356478910111223456[[#This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2:AH2"/>
    <mergeCell ref="G3:H3"/>
    <mergeCell ref="J3:K3"/>
    <mergeCell ref="A6:F7"/>
    <mergeCell ref="G6:Q6"/>
    <mergeCell ref="R6:AF6"/>
    <mergeCell ref="AG6:AM7"/>
    <mergeCell ref="H7:I7"/>
    <mergeCell ref="J7:L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CA43-EFAB-41AB-8E76-221D4FA31FFB}">
  <sheetPr>
    <pageSetUpPr fitToPage="1"/>
  </sheetPr>
  <dimension ref="A1:AM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63" t="s">
        <v>64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60" t="s">
        <v>39</v>
      </c>
      <c r="T7" s="60" t="s">
        <v>40</v>
      </c>
      <c r="U7" s="60" t="s">
        <v>41</v>
      </c>
      <c r="V7" s="61" t="s">
        <v>42</v>
      </c>
      <c r="W7" s="71" t="s">
        <v>43</v>
      </c>
      <c r="X7" s="72"/>
      <c r="Y7" s="72"/>
      <c r="Z7" s="73"/>
      <c r="AA7" s="61" t="s">
        <v>44</v>
      </c>
      <c r="AB7" s="61" t="s">
        <v>45</v>
      </c>
      <c r="AC7" s="61" t="s">
        <v>58</v>
      </c>
      <c r="AD7" s="61" t="s">
        <v>65</v>
      </c>
      <c r="AE7" s="61" t="s">
        <v>68</v>
      </c>
      <c r="AF7" s="61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61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95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SUM(Таблица13564789101112234567[[#This Row],[Д1]:[П2]])</f>
        <v>9</v>
      </c>
      <c r="AH9" s="16">
        <f>SUM(Таблица13564789101112234567[[#This Row],[З5]:[З15]])</f>
        <v>14</v>
      </c>
      <c r="AI9" s="16">
        <f>Таблица13564789101112234567[[#This Row],[Сумма ПБ за УЧ]]+Таблица13564789101112234567[[#This Row],[Сумма ПБ за ПЧ]]</f>
        <v>23</v>
      </c>
      <c r="AJ9" s="36">
        <f>Таблица13564789101112234567[[#This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SUM(Таблица13564789101112234567[[#This Row],[Д1]:[П2]])</f>
        <v>0</v>
      </c>
      <c r="AH10" s="21">
        <f>SUM(Таблица13564789101112234567[[#This Row],[З5]:[З15]])</f>
        <v>0</v>
      </c>
      <c r="AI10" s="21">
        <f>Таблица13564789101112234567[[#This Row],[Сумма ПБ за УЧ]]+Таблица13564789101112234567[[#This Row],[Сумма ПБ за ПЧ]]</f>
        <v>0</v>
      </c>
      <c r="AJ10" s="37">
        <f>Таблица13564789101112234567[[#This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SUM(Таблица13564789101112234567[[#This Row],[Д1]:[П2]])</f>
        <v>0</v>
      </c>
      <c r="AH11" s="21">
        <f>SUM(Таблица13564789101112234567[[#This Row],[З5]:[З15]])</f>
        <v>0</v>
      </c>
      <c r="AI11" s="21">
        <f>Таблица13564789101112234567[[#This Row],[Сумма ПБ за УЧ]]+Таблица13564789101112234567[[#This Row],[Сумма ПБ за ПЧ]]</f>
        <v>0</v>
      </c>
      <c r="AJ11" s="37">
        <f>Таблица13564789101112234567[[#This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SUM(Таблица13564789101112234567[[#This Row],[Д1]:[П2]])</f>
        <v>0</v>
      </c>
      <c r="AH12" s="22">
        <f>SUM(Таблица13564789101112234567[[#This Row],[З5]:[З15]])</f>
        <v>0</v>
      </c>
      <c r="AI12" s="22">
        <f>Таблица13564789101112234567[[#This Row],[Сумма ПБ за УЧ]]+Таблица13564789101112234567[[#This Row],[Сумма ПБ за ПЧ]]</f>
        <v>0</v>
      </c>
      <c r="AJ12" s="38">
        <f>Таблица13564789101112234567[[#This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2:AH2"/>
    <mergeCell ref="G3:H3"/>
    <mergeCell ref="J3:K3"/>
    <mergeCell ref="A6:F7"/>
    <mergeCell ref="G6:Q6"/>
    <mergeCell ref="R6:AF6"/>
    <mergeCell ref="AG6:AM7"/>
    <mergeCell ref="H7:I7"/>
    <mergeCell ref="J7:L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1A3E-6748-488A-923F-65025D927F2D}">
  <sheetPr>
    <pageSetUpPr fitToPage="1"/>
  </sheetPr>
  <dimension ref="A1:AM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63" t="s">
        <v>63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60" t="s">
        <v>39</v>
      </c>
      <c r="T7" s="60" t="s">
        <v>40</v>
      </c>
      <c r="U7" s="60" t="s">
        <v>41</v>
      </c>
      <c r="V7" s="61" t="s">
        <v>42</v>
      </c>
      <c r="W7" s="71" t="s">
        <v>43</v>
      </c>
      <c r="X7" s="72"/>
      <c r="Y7" s="72"/>
      <c r="Z7" s="73"/>
      <c r="AA7" s="61" t="s">
        <v>44</v>
      </c>
      <c r="AB7" s="61" t="s">
        <v>45</v>
      </c>
      <c r="AC7" s="61" t="s">
        <v>58</v>
      </c>
      <c r="AD7" s="61" t="s">
        <v>65</v>
      </c>
      <c r="AE7" s="61" t="s">
        <v>68</v>
      </c>
      <c r="AF7" s="61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61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96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SUM(Таблица135647891011122345678[[#This Row],[Д1]:[П2]])</f>
        <v>9</v>
      </c>
      <c r="AH9" s="16">
        <f>SUM(Таблица135647891011122345678[[#This Row],[З5]:[З15]])</f>
        <v>14</v>
      </c>
      <c r="AI9" s="16">
        <f>Таблица135647891011122345678[[#This Row],[Сумма ПБ за УЧ]]+Таблица135647891011122345678[[#This Row],[Сумма ПБ за ПЧ]]</f>
        <v>23</v>
      </c>
      <c r="AJ9" s="36">
        <f>Таблица135647891011122345678[[#This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SUM(Таблица135647891011122345678[[#This Row],[Д1]:[П2]])</f>
        <v>0</v>
      </c>
      <c r="AH10" s="21">
        <f>SUM(Таблица135647891011122345678[[#This Row],[З5]:[З15]])</f>
        <v>0</v>
      </c>
      <c r="AI10" s="21">
        <f>Таблица135647891011122345678[[#This Row],[Сумма ПБ за УЧ]]+Таблица135647891011122345678[[#This Row],[Сумма ПБ за ПЧ]]</f>
        <v>0</v>
      </c>
      <c r="AJ10" s="37">
        <f>Таблица135647891011122345678[[#This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SUM(Таблица135647891011122345678[[#This Row],[Д1]:[П2]])</f>
        <v>0</v>
      </c>
      <c r="AH11" s="21">
        <f>SUM(Таблица135647891011122345678[[#This Row],[З5]:[З15]])</f>
        <v>0</v>
      </c>
      <c r="AI11" s="21">
        <f>Таблица135647891011122345678[[#This Row],[Сумма ПБ за УЧ]]+Таблица135647891011122345678[[#This Row],[Сумма ПБ за ПЧ]]</f>
        <v>0</v>
      </c>
      <c r="AJ11" s="37">
        <f>Таблица135647891011122345678[[#This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SUM(Таблица135647891011122345678[[#This Row],[Д1]:[П2]])</f>
        <v>0</v>
      </c>
      <c r="AH12" s="22">
        <f>SUM(Таблица135647891011122345678[[#This Row],[З5]:[З15]])</f>
        <v>0</v>
      </c>
      <c r="AI12" s="22">
        <f>Таблица135647891011122345678[[#This Row],[Сумма ПБ за УЧ]]+Таблица135647891011122345678[[#This Row],[Сумма ПБ за ПЧ]]</f>
        <v>0</v>
      </c>
      <c r="AJ12" s="38">
        <f>Таблица135647891011122345678[[#This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2:AH2"/>
    <mergeCell ref="G3:H3"/>
    <mergeCell ref="J3:K3"/>
    <mergeCell ref="A6:F7"/>
    <mergeCell ref="G6:Q6"/>
    <mergeCell ref="R6:AF6"/>
    <mergeCell ref="AG6:AM7"/>
    <mergeCell ref="H7:I7"/>
    <mergeCell ref="J7:L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BF08-4649-437F-9A05-2D1E17067B76}">
  <sheetPr>
    <pageSetUpPr fitToPage="1"/>
  </sheetPr>
  <dimension ref="A1:AM17"/>
  <sheetViews>
    <sheetView workbookViewId="0">
      <selection activeCell="D18" sqref="D18"/>
    </sheetView>
  </sheetViews>
  <sheetFormatPr defaultRowHeight="15.75" x14ac:dyDescent="0.25"/>
  <cols>
    <col min="1" max="1" width="9.140625" style="27" customWidth="1"/>
    <col min="2" max="2" width="24.7109375" style="27" customWidth="1"/>
    <col min="3" max="3" width="16.140625" style="27" customWidth="1"/>
    <col min="4" max="4" width="18.140625" style="30" customWidth="1"/>
    <col min="5" max="5" width="19.42578125" style="30" customWidth="1"/>
    <col min="6" max="6" width="17.85546875" style="30" customWidth="1"/>
    <col min="7" max="7" width="10.7109375" style="30" customWidth="1"/>
    <col min="8" max="17" width="6.7109375" style="8" customWidth="1"/>
    <col min="18" max="18" width="9.7109375" style="8" customWidth="1"/>
    <col min="19" max="32" width="6.7109375" style="8" customWidth="1"/>
    <col min="33" max="34" width="10.7109375" style="5" customWidth="1"/>
    <col min="35" max="36" width="12.42578125" style="5" customWidth="1"/>
    <col min="37" max="39" width="14.85546875" style="5" customWidth="1"/>
    <col min="40" max="40" width="18" style="27" customWidth="1"/>
    <col min="41" max="16384" width="9.140625" style="27"/>
  </cols>
  <sheetData>
    <row r="1" spans="1:39" ht="50.25" customHeight="1" x14ac:dyDescent="0.25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ht="16.5" thickBot="1" x14ac:dyDescent="0.3">
      <c r="A2" s="25" t="s">
        <v>100</v>
      </c>
      <c r="B2" s="25"/>
      <c r="C2" s="25"/>
      <c r="F2" s="6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5"/>
      <c r="AJ2" s="65"/>
      <c r="AK2" s="65"/>
      <c r="AL2" s="65"/>
      <c r="AM2" s="65"/>
    </row>
    <row r="3" spans="1:39" ht="16.5" thickBot="1" x14ac:dyDescent="0.3">
      <c r="A3" s="25" t="s">
        <v>16</v>
      </c>
      <c r="B3" s="25"/>
      <c r="C3" s="25"/>
      <c r="F3" s="62" t="s">
        <v>17</v>
      </c>
      <c r="G3" s="76" t="s">
        <v>18</v>
      </c>
      <c r="H3" s="76"/>
      <c r="I3" s="62" t="s">
        <v>19</v>
      </c>
      <c r="J3" s="76" t="s">
        <v>18</v>
      </c>
      <c r="K3" s="7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6.5" thickBot="1" x14ac:dyDescent="0.3">
      <c r="A4" s="25" t="s">
        <v>14</v>
      </c>
      <c r="B4" s="25"/>
      <c r="C4" s="25"/>
      <c r="F4" s="63" t="s">
        <v>56</v>
      </c>
    </row>
    <row r="5" spans="1:39" ht="18.75" thickBot="1" x14ac:dyDescent="0.3">
      <c r="A5" s="29"/>
      <c r="B5" s="29"/>
      <c r="C5" s="29"/>
    </row>
    <row r="6" spans="1:39" ht="44.25" customHeight="1" thickBot="1" x14ac:dyDescent="0.3">
      <c r="A6" s="77" t="s">
        <v>13</v>
      </c>
      <c r="B6" s="78"/>
      <c r="C6" s="78"/>
      <c r="D6" s="78"/>
      <c r="E6" s="78"/>
      <c r="F6" s="79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77" t="s">
        <v>38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9"/>
      <c r="AG6" s="77" t="s">
        <v>12</v>
      </c>
      <c r="AH6" s="78"/>
      <c r="AI6" s="78"/>
      <c r="AJ6" s="78"/>
      <c r="AK6" s="78"/>
      <c r="AL6" s="78"/>
      <c r="AM6" s="79"/>
    </row>
    <row r="7" spans="1:39" s="53" customFormat="1" ht="44.25" customHeight="1" thickBot="1" x14ac:dyDescent="0.25">
      <c r="A7" s="80"/>
      <c r="B7" s="81"/>
      <c r="C7" s="81"/>
      <c r="D7" s="81"/>
      <c r="E7" s="81"/>
      <c r="F7" s="82"/>
      <c r="G7" s="51"/>
      <c r="H7" s="70" t="s">
        <v>7</v>
      </c>
      <c r="I7" s="70"/>
      <c r="J7" s="70" t="s">
        <v>8</v>
      </c>
      <c r="K7" s="70"/>
      <c r="L7" s="70"/>
      <c r="M7" s="70" t="s">
        <v>9</v>
      </c>
      <c r="N7" s="70"/>
      <c r="O7" s="70"/>
      <c r="P7" s="70" t="s">
        <v>10</v>
      </c>
      <c r="Q7" s="70"/>
      <c r="R7" s="51"/>
      <c r="S7" s="60" t="s">
        <v>39</v>
      </c>
      <c r="T7" s="60" t="s">
        <v>40</v>
      </c>
      <c r="U7" s="60" t="s">
        <v>41</v>
      </c>
      <c r="V7" s="61" t="s">
        <v>42</v>
      </c>
      <c r="W7" s="71" t="s">
        <v>43</v>
      </c>
      <c r="X7" s="72"/>
      <c r="Y7" s="72"/>
      <c r="Z7" s="73"/>
      <c r="AA7" s="61" t="s">
        <v>44</v>
      </c>
      <c r="AB7" s="61" t="s">
        <v>45</v>
      </c>
      <c r="AC7" s="61" t="s">
        <v>58</v>
      </c>
      <c r="AD7" s="61" t="s">
        <v>65</v>
      </c>
      <c r="AE7" s="61" t="s">
        <v>68</v>
      </c>
      <c r="AF7" s="61" t="s">
        <v>79</v>
      </c>
      <c r="AG7" s="80"/>
      <c r="AH7" s="81"/>
      <c r="AI7" s="81"/>
      <c r="AJ7" s="81"/>
      <c r="AK7" s="81"/>
      <c r="AL7" s="81"/>
      <c r="AM7" s="82"/>
    </row>
    <row r="8" spans="1:39" s="50" customFormat="1" ht="68.25" customHeight="1" thickBot="1" x14ac:dyDescent="0.3">
      <c r="A8" s="40" t="s">
        <v>0</v>
      </c>
      <c r="B8" s="66" t="s">
        <v>85</v>
      </c>
      <c r="C8" s="48" t="s">
        <v>101</v>
      </c>
      <c r="D8" s="41" t="s">
        <v>53</v>
      </c>
      <c r="E8" s="42" t="s">
        <v>2</v>
      </c>
      <c r="F8" s="42" t="s">
        <v>3</v>
      </c>
      <c r="G8" s="43" t="s">
        <v>52</v>
      </c>
      <c r="H8" s="61" t="s">
        <v>22</v>
      </c>
      <c r="I8" s="45" t="s">
        <v>23</v>
      </c>
      <c r="J8" s="44" t="s">
        <v>24</v>
      </c>
      <c r="K8" s="46" t="s">
        <v>25</v>
      </c>
      <c r="L8" s="45" t="s">
        <v>36</v>
      </c>
      <c r="M8" s="44" t="s">
        <v>30</v>
      </c>
      <c r="N8" s="46" t="s">
        <v>31</v>
      </c>
      <c r="O8" s="45" t="s">
        <v>32</v>
      </c>
      <c r="P8" s="44" t="s">
        <v>33</v>
      </c>
      <c r="Q8" s="45" t="s">
        <v>34</v>
      </c>
      <c r="R8" s="43" t="s">
        <v>51</v>
      </c>
      <c r="S8" s="47" t="s">
        <v>46</v>
      </c>
      <c r="T8" s="47" t="s">
        <v>47</v>
      </c>
      <c r="U8" s="47" t="s">
        <v>48</v>
      </c>
      <c r="V8" s="46" t="s">
        <v>57</v>
      </c>
      <c r="W8" s="44" t="s">
        <v>75</v>
      </c>
      <c r="X8" s="46" t="s">
        <v>76</v>
      </c>
      <c r="Y8" s="46" t="s">
        <v>77</v>
      </c>
      <c r="Z8" s="45" t="s">
        <v>78</v>
      </c>
      <c r="AA8" s="47" t="s">
        <v>49</v>
      </c>
      <c r="AB8" s="47" t="s">
        <v>50</v>
      </c>
      <c r="AC8" s="47" t="s">
        <v>66</v>
      </c>
      <c r="AD8" s="47" t="s">
        <v>80</v>
      </c>
      <c r="AE8" s="47" t="s">
        <v>81</v>
      </c>
      <c r="AF8" s="47" t="s">
        <v>82</v>
      </c>
      <c r="AG8" s="48" t="s">
        <v>61</v>
      </c>
      <c r="AH8" s="48" t="s">
        <v>62</v>
      </c>
      <c r="AI8" s="49" t="s">
        <v>54</v>
      </c>
      <c r="AJ8" s="49" t="s">
        <v>59</v>
      </c>
      <c r="AK8" s="49" t="s">
        <v>74</v>
      </c>
      <c r="AL8" s="49" t="s">
        <v>69</v>
      </c>
      <c r="AM8" s="49" t="s">
        <v>11</v>
      </c>
    </row>
    <row r="9" spans="1:39" s="28" customFormat="1" x14ac:dyDescent="0.25">
      <c r="A9" s="11" t="s">
        <v>1</v>
      </c>
      <c r="B9" s="11" t="s">
        <v>86</v>
      </c>
      <c r="C9" s="67" t="s">
        <v>94</v>
      </c>
      <c r="D9" s="12" t="s">
        <v>97</v>
      </c>
      <c r="E9" s="13" t="s">
        <v>5</v>
      </c>
      <c r="F9" s="13" t="s">
        <v>87</v>
      </c>
      <c r="G9" s="13" t="s">
        <v>4</v>
      </c>
      <c r="H9" s="15">
        <v>1</v>
      </c>
      <c r="I9" s="16">
        <v>1</v>
      </c>
      <c r="J9" s="15">
        <v>1</v>
      </c>
      <c r="K9" s="17">
        <v>1</v>
      </c>
      <c r="L9" s="16">
        <v>1</v>
      </c>
      <c r="M9" s="15">
        <v>0</v>
      </c>
      <c r="N9" s="17">
        <v>1</v>
      </c>
      <c r="O9" s="16">
        <v>1</v>
      </c>
      <c r="P9" s="15">
        <v>1</v>
      </c>
      <c r="Q9" s="16">
        <v>1</v>
      </c>
      <c r="R9" s="13" t="s">
        <v>4</v>
      </c>
      <c r="S9" s="14">
        <v>1</v>
      </c>
      <c r="T9" s="14">
        <v>1</v>
      </c>
      <c r="U9" s="14">
        <v>1</v>
      </c>
      <c r="V9" s="15">
        <v>1</v>
      </c>
      <c r="W9" s="15">
        <v>1</v>
      </c>
      <c r="X9" s="17">
        <v>1</v>
      </c>
      <c r="Y9" s="17">
        <v>1</v>
      </c>
      <c r="Z9" s="16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14">
        <f>SUM(Таблица1356478910111223456789[[#This Row],[Д1]:[П2]])</f>
        <v>9</v>
      </c>
      <c r="AH9" s="16">
        <f>SUM(Таблица1356478910111223456789[[#This Row],[З5]:[З15]])</f>
        <v>14</v>
      </c>
      <c r="AI9" s="16">
        <f>Таблица1356478910111223456789[[#This Row],[Сумма ПБ за УЧ]]+Таблица1356478910111223456789[[#This Row],[Сумма ПБ за ПЧ]]</f>
        <v>23</v>
      </c>
      <c r="AJ9" s="36">
        <f>Таблица1356478910111223456789[[#This Row],[Общее количество  ПБ]]/24</f>
        <v>0.95833333333333337</v>
      </c>
      <c r="AK9" s="16" t="s">
        <v>60</v>
      </c>
      <c r="AL9" s="16" t="s">
        <v>60</v>
      </c>
      <c r="AM9" s="54" t="s">
        <v>60</v>
      </c>
    </row>
    <row r="10" spans="1:39" x14ac:dyDescent="0.25">
      <c r="A10" s="1">
        <v>1</v>
      </c>
      <c r="B10" s="1"/>
      <c r="C10" s="1"/>
      <c r="D10" s="3"/>
      <c r="E10" s="6"/>
      <c r="F10" s="6"/>
      <c r="G10" s="6"/>
      <c r="H10" s="18"/>
      <c r="I10" s="19"/>
      <c r="J10" s="18"/>
      <c r="K10" s="20"/>
      <c r="L10" s="19"/>
      <c r="M10" s="18"/>
      <c r="N10" s="20"/>
      <c r="O10" s="19"/>
      <c r="P10" s="18"/>
      <c r="Q10" s="19"/>
      <c r="R10" s="6"/>
      <c r="S10" s="39"/>
      <c r="T10" s="39"/>
      <c r="U10" s="39"/>
      <c r="V10" s="18"/>
      <c r="W10" s="18"/>
      <c r="X10" s="20"/>
      <c r="Y10" s="20"/>
      <c r="Z10" s="19"/>
      <c r="AA10" s="18"/>
      <c r="AB10" s="18"/>
      <c r="AC10" s="18"/>
      <c r="AD10" s="18"/>
      <c r="AE10" s="18"/>
      <c r="AF10" s="18"/>
      <c r="AG10" s="9">
        <f>SUM(Таблица1356478910111223456789[[#This Row],[Д1]:[П2]])</f>
        <v>0</v>
      </c>
      <c r="AH10" s="21">
        <f>SUM(Таблица1356478910111223456789[[#This Row],[З5]:[З15]])</f>
        <v>0</v>
      </c>
      <c r="AI10" s="21">
        <f>Таблица1356478910111223456789[[#This Row],[Сумма ПБ за УЧ]]+Таблица1356478910111223456789[[#This Row],[Сумма ПБ за ПЧ]]</f>
        <v>0</v>
      </c>
      <c r="AJ10" s="37">
        <f>Таблица1356478910111223456789[[#This Row],[Общее количество  ПБ]]/24</f>
        <v>0</v>
      </c>
      <c r="AK10" s="21"/>
      <c r="AL10" s="21"/>
      <c r="AM10" s="55"/>
    </row>
    <row r="11" spans="1:39" x14ac:dyDescent="0.25">
      <c r="A11" s="1">
        <v>2</v>
      </c>
      <c r="B11" s="1"/>
      <c r="C11" s="1"/>
      <c r="D11" s="3"/>
      <c r="E11" s="6"/>
      <c r="F11" s="6"/>
      <c r="G11" s="6"/>
      <c r="H11" s="18"/>
      <c r="I11" s="19"/>
      <c r="J11" s="18"/>
      <c r="K11" s="20"/>
      <c r="L11" s="19"/>
      <c r="M11" s="18"/>
      <c r="N11" s="20"/>
      <c r="O11" s="19"/>
      <c r="P11" s="18"/>
      <c r="Q11" s="19"/>
      <c r="R11" s="6"/>
      <c r="S11" s="39"/>
      <c r="T11" s="39"/>
      <c r="U11" s="39"/>
      <c r="V11" s="18"/>
      <c r="W11" s="18"/>
      <c r="X11" s="20"/>
      <c r="Y11" s="20"/>
      <c r="Z11" s="19"/>
      <c r="AA11" s="18"/>
      <c r="AB11" s="18"/>
      <c r="AC11" s="18"/>
      <c r="AD11" s="18"/>
      <c r="AE11" s="18"/>
      <c r="AF11" s="18"/>
      <c r="AG11" s="9">
        <f>SUM(Таблица1356478910111223456789[[#This Row],[Д1]:[П2]])</f>
        <v>0</v>
      </c>
      <c r="AH11" s="21">
        <f>SUM(Таблица1356478910111223456789[[#This Row],[З5]:[З15]])</f>
        <v>0</v>
      </c>
      <c r="AI11" s="21">
        <f>Таблица1356478910111223456789[[#This Row],[Сумма ПБ за УЧ]]+Таблица1356478910111223456789[[#This Row],[Сумма ПБ за ПЧ]]</f>
        <v>0</v>
      </c>
      <c r="AJ11" s="37">
        <f>Таблица1356478910111223456789[[#This Row],[Общее количество  ПБ]]/24</f>
        <v>0</v>
      </c>
      <c r="AK11" s="21"/>
      <c r="AL11" s="21"/>
      <c r="AM11" s="55"/>
    </row>
    <row r="12" spans="1:39" ht="16.5" thickBot="1" x14ac:dyDescent="0.3">
      <c r="A12" s="2">
        <v>3</v>
      </c>
      <c r="B12" s="2"/>
      <c r="C12" s="2"/>
      <c r="D12" s="4"/>
      <c r="E12" s="7"/>
      <c r="F12" s="7"/>
      <c r="G12" s="7"/>
      <c r="H12" s="33"/>
      <c r="I12" s="35"/>
      <c r="J12" s="33"/>
      <c r="K12" s="34"/>
      <c r="L12" s="35"/>
      <c r="M12" s="33"/>
      <c r="N12" s="34"/>
      <c r="O12" s="35"/>
      <c r="P12" s="33"/>
      <c r="Q12" s="35"/>
      <c r="R12" s="7"/>
      <c r="S12" s="32"/>
      <c r="T12" s="32"/>
      <c r="U12" s="32"/>
      <c r="V12" s="33"/>
      <c r="W12" s="33"/>
      <c r="X12" s="34"/>
      <c r="Y12" s="34"/>
      <c r="Z12" s="35"/>
      <c r="AA12" s="33"/>
      <c r="AB12" s="33"/>
      <c r="AC12" s="33"/>
      <c r="AD12" s="33"/>
      <c r="AE12" s="33"/>
      <c r="AF12" s="33"/>
      <c r="AG12" s="10">
        <f>SUM(Таблица1356478910111223456789[[#This Row],[Д1]:[П2]])</f>
        <v>0</v>
      </c>
      <c r="AH12" s="22">
        <f>SUM(Таблица1356478910111223456789[[#This Row],[З5]:[З15]])</f>
        <v>0</v>
      </c>
      <c r="AI12" s="22">
        <f>Таблица1356478910111223456789[[#This Row],[Сумма ПБ за УЧ]]+Таблица1356478910111223456789[[#This Row],[Сумма ПБ за ПЧ]]</f>
        <v>0</v>
      </c>
      <c r="AJ12" s="38">
        <f>Таблица1356478910111223456789[[#This Row],[Общее количество  ПБ]]/24</f>
        <v>0</v>
      </c>
      <c r="AK12" s="22"/>
      <c r="AL12" s="22"/>
      <c r="AM12" s="56"/>
    </row>
    <row r="15" spans="1:39" ht="21.75" customHeight="1" x14ac:dyDescent="0.25">
      <c r="B15" s="26"/>
      <c r="D15" s="74" t="s">
        <v>102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</row>
    <row r="16" spans="1:39" ht="18" x14ac:dyDescent="0.25">
      <c r="C16" s="26">
        <v>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</row>
    <row r="17" spans="4:39" ht="94.5" customHeight="1" x14ac:dyDescent="0.25"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</sheetData>
  <mergeCells count="14">
    <mergeCell ref="M7:O7"/>
    <mergeCell ref="P7:Q7"/>
    <mergeCell ref="W7:Z7"/>
    <mergeCell ref="D15:AM17"/>
    <mergeCell ref="A1:AM1"/>
    <mergeCell ref="G2:AH2"/>
    <mergeCell ref="G3:H3"/>
    <mergeCell ref="J3:K3"/>
    <mergeCell ref="A6:F7"/>
    <mergeCell ref="G6:Q6"/>
    <mergeCell ref="R6:AF6"/>
    <mergeCell ref="AG6:AM7"/>
    <mergeCell ref="H7:I7"/>
    <mergeCell ref="J7:L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11 класс</vt:lpstr>
      <vt:lpstr>10 класс</vt:lpstr>
      <vt:lpstr>9 класс</vt:lpstr>
      <vt:lpstr>8 класс</vt:lpstr>
      <vt:lpstr>7 класс</vt:lpstr>
      <vt:lpstr>6 класс</vt:lpstr>
      <vt:lpstr>5 класс</vt:lpstr>
      <vt:lpstr>4 класс</vt:lpstr>
      <vt:lpstr>3 класс</vt:lpstr>
      <vt:lpstr>2 класс</vt:lpstr>
      <vt:lpstr>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Ореховы</dc:creator>
  <cp:lastModifiedBy>Ирина Е. Моргунова</cp:lastModifiedBy>
  <cp:lastPrinted>2025-03-21T09:03:33Z</cp:lastPrinted>
  <dcterms:created xsi:type="dcterms:W3CDTF">2015-06-05T18:19:34Z</dcterms:created>
  <dcterms:modified xsi:type="dcterms:W3CDTF">2025-04-17T00:34:46Z</dcterms:modified>
</cp:coreProperties>
</file>